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resilli\Desktop\"/>
    </mc:Choice>
  </mc:AlternateContent>
  <xr:revisionPtr revIDLastSave="0" documentId="8_{A62E46AD-2165-4AB9-80D4-3D479F480D71}" xr6:coauthVersionLast="45" xr6:coauthVersionMax="45" xr10:uidLastSave="{00000000-0000-0000-0000-000000000000}"/>
  <bookViews>
    <workbookView xWindow="-120" yWindow="-120" windowWidth="29040" windowHeight="15960" tabRatio="412" activeTab="2" xr2:uid="{00000000-000D-0000-FFFF-FFFF00000000}"/>
  </bookViews>
  <sheets>
    <sheet name="3 Liste" sheetId="1" r:id="rId1"/>
    <sheet name="Preferenze" sheetId="2" r:id="rId2"/>
    <sheet name="Preferenze ORD." sheetId="3" r:id="rId3"/>
  </sheets>
  <definedNames>
    <definedName name="_xlnm.Print_Area" localSheetId="0">'3 Liste'!$A$1:$AS$37</definedName>
    <definedName name="_xlnm.Print_Area" localSheetId="1">Preferenze!$A$1:$AB$148</definedName>
    <definedName name="_xlnm.Print_Area" localSheetId="2">'Preferenze ORD.'!$A$1:$AB$147</definedName>
  </definedNames>
  <calcPr calcId="181029"/>
</workbook>
</file>

<file path=xl/calcChain.xml><?xml version="1.0" encoding="utf-8"?>
<calcChain xmlns="http://schemas.openxmlformats.org/spreadsheetml/2006/main">
  <c r="P115" i="3" l="1"/>
  <c r="O115" i="3"/>
  <c r="N115" i="3"/>
  <c r="M115" i="3"/>
  <c r="L115" i="3"/>
  <c r="K115" i="3"/>
  <c r="J115" i="3"/>
  <c r="I115" i="3"/>
  <c r="H115" i="3"/>
  <c r="G115" i="3"/>
  <c r="F115" i="3"/>
  <c r="E115" i="3"/>
  <c r="D115" i="3"/>
  <c r="X101" i="3"/>
  <c r="X105" i="3"/>
  <c r="X98" i="3"/>
  <c r="X97" i="3"/>
  <c r="X103" i="3"/>
  <c r="X102" i="3"/>
  <c r="X108" i="3"/>
  <c r="X100" i="3"/>
  <c r="X106" i="3"/>
  <c r="X104" i="3"/>
  <c r="X112" i="3"/>
  <c r="X99" i="3"/>
  <c r="X109" i="3"/>
  <c r="X110" i="3"/>
  <c r="X111" i="3"/>
  <c r="X107" i="3"/>
  <c r="V72" i="3"/>
  <c r="U72" i="3"/>
  <c r="T72" i="3"/>
  <c r="S72" i="3"/>
  <c r="R72" i="3"/>
  <c r="Q72" i="3"/>
  <c r="P72" i="3"/>
  <c r="O72" i="3"/>
  <c r="N72" i="3"/>
  <c r="M72" i="3"/>
  <c r="L72" i="3"/>
  <c r="K72" i="3"/>
  <c r="J72" i="3"/>
  <c r="I72" i="3"/>
  <c r="H72" i="3"/>
  <c r="G72" i="3"/>
  <c r="F72" i="3"/>
  <c r="E72" i="3"/>
  <c r="D72" i="3"/>
  <c r="AA71" i="3"/>
  <c r="X55" i="3"/>
  <c r="X66" i="3"/>
  <c r="X63" i="3"/>
  <c r="X62" i="3"/>
  <c r="X54" i="3"/>
  <c r="X60" i="3"/>
  <c r="X64" i="3"/>
  <c r="X68" i="3"/>
  <c r="X59" i="3"/>
  <c r="X56" i="3"/>
  <c r="X57" i="3"/>
  <c r="X61" i="3"/>
  <c r="X65" i="3"/>
  <c r="X69" i="3"/>
  <c r="X67" i="3"/>
  <c r="X58" i="3"/>
  <c r="P34" i="3"/>
  <c r="O34" i="3"/>
  <c r="N34" i="3"/>
  <c r="M34" i="3"/>
  <c r="L34" i="3"/>
  <c r="K34" i="3"/>
  <c r="J34" i="3"/>
  <c r="I34" i="3"/>
  <c r="H34" i="3"/>
  <c r="G34" i="3"/>
  <c r="F34" i="3"/>
  <c r="E34" i="3"/>
  <c r="D34" i="3"/>
  <c r="X28" i="3"/>
  <c r="X26" i="3"/>
  <c r="X31" i="3"/>
  <c r="X21" i="3"/>
  <c r="X22" i="3"/>
  <c r="X17" i="3"/>
  <c r="X25" i="3"/>
  <c r="X24" i="3"/>
  <c r="X23" i="3"/>
  <c r="X27" i="3"/>
  <c r="X32" i="3"/>
  <c r="X20" i="3"/>
  <c r="X30" i="3"/>
  <c r="X29" i="3"/>
  <c r="X19" i="3"/>
  <c r="X18" i="3"/>
  <c r="K34" i="2"/>
  <c r="AD12" i="1"/>
  <c r="Q13" i="1"/>
  <c r="Q14" i="1"/>
  <c r="Q15" i="1"/>
  <c r="Q16" i="1"/>
  <c r="Q17" i="1"/>
  <c r="Q18" i="1"/>
  <c r="Q19" i="1"/>
  <c r="Q20" i="1"/>
  <c r="Q21" i="1"/>
  <c r="Q22" i="1"/>
  <c r="Q23" i="1"/>
  <c r="Q24" i="1"/>
  <c r="Q12" i="1"/>
  <c r="Q26" i="1" s="1"/>
  <c r="P34" i="2"/>
  <c r="X17" i="2"/>
  <c r="D34" i="2"/>
  <c r="AP26" i="1"/>
  <c r="AK26" i="1"/>
  <c r="AJ26" i="1"/>
  <c r="AG26" i="1"/>
  <c r="AF26" i="1"/>
  <c r="AC26" i="1"/>
  <c r="C33" i="1" s="1"/>
  <c r="AB26" i="1"/>
  <c r="Z26" i="1"/>
  <c r="Y26" i="1"/>
  <c r="X26" i="1"/>
  <c r="V26" i="1"/>
  <c r="U26" i="1"/>
  <c r="P26" i="1"/>
  <c r="O26" i="1"/>
  <c r="N26" i="1"/>
  <c r="AH13" i="1"/>
  <c r="X18" i="2"/>
  <c r="X19" i="2"/>
  <c r="X20" i="2"/>
  <c r="X21" i="2"/>
  <c r="X22" i="2"/>
  <c r="X23" i="2"/>
  <c r="X24" i="2"/>
  <c r="X25" i="2"/>
  <c r="X26" i="2"/>
  <c r="X27" i="2"/>
  <c r="X28" i="2"/>
  <c r="X29" i="2"/>
  <c r="X30" i="2"/>
  <c r="X31" i="2"/>
  <c r="X32" i="2"/>
  <c r="E34" i="2"/>
  <c r="F34" i="2"/>
  <c r="G34" i="2"/>
  <c r="H34" i="2"/>
  <c r="I34" i="2"/>
  <c r="J34" i="2"/>
  <c r="L34" i="2"/>
  <c r="M34" i="2"/>
  <c r="N34" i="2"/>
  <c r="O34" i="2"/>
  <c r="X54" i="2"/>
  <c r="X55" i="2"/>
  <c r="X56" i="2"/>
  <c r="X72" i="2" s="1"/>
  <c r="X57" i="2"/>
  <c r="X58" i="2"/>
  <c r="X59" i="2"/>
  <c r="X60" i="2"/>
  <c r="X61" i="2"/>
  <c r="X62" i="2"/>
  <c r="X63" i="2"/>
  <c r="X64" i="2"/>
  <c r="X65" i="2"/>
  <c r="X66" i="2"/>
  <c r="X67" i="2"/>
  <c r="X68" i="2"/>
  <c r="X69" i="2"/>
  <c r="AA71" i="2"/>
  <c r="D72" i="2"/>
  <c r="E72" i="2"/>
  <c r="F72" i="2"/>
  <c r="G72" i="2"/>
  <c r="H72" i="2"/>
  <c r="I72" i="2"/>
  <c r="J72" i="2"/>
  <c r="K72" i="2"/>
  <c r="L72" i="2"/>
  <c r="M72" i="2"/>
  <c r="N72" i="2"/>
  <c r="O72" i="2"/>
  <c r="P72" i="2"/>
  <c r="Q72" i="2"/>
  <c r="R72" i="2"/>
  <c r="S72" i="2"/>
  <c r="T72" i="2"/>
  <c r="U72" i="2"/>
  <c r="V72" i="2"/>
  <c r="X97" i="2"/>
  <c r="X98" i="2"/>
  <c r="X99" i="2"/>
  <c r="X100" i="2"/>
  <c r="X101" i="2"/>
  <c r="X102" i="2"/>
  <c r="X103" i="2"/>
  <c r="X104" i="2"/>
  <c r="X105" i="2"/>
  <c r="X106" i="2"/>
  <c r="X107" i="2"/>
  <c r="X108" i="2"/>
  <c r="X109" i="2"/>
  <c r="X110" i="2"/>
  <c r="X111" i="2"/>
  <c r="X112" i="2"/>
  <c r="D115" i="2"/>
  <c r="E115" i="2"/>
  <c r="F115" i="2"/>
  <c r="G115" i="2"/>
  <c r="H115" i="2"/>
  <c r="I115" i="2"/>
  <c r="J115" i="2"/>
  <c r="K115" i="2"/>
  <c r="L115" i="2"/>
  <c r="M115" i="2"/>
  <c r="N115" i="2"/>
  <c r="O115" i="2"/>
  <c r="P115" i="2"/>
  <c r="K12" i="1"/>
  <c r="AH12" i="1"/>
  <c r="AL12" i="1"/>
  <c r="K13" i="1"/>
  <c r="AD13" i="1"/>
  <c r="AL13" i="1"/>
  <c r="K14" i="1"/>
  <c r="AD14" i="1"/>
  <c r="AH14" i="1"/>
  <c r="AL14" i="1"/>
  <c r="K15" i="1"/>
  <c r="AD15" i="1"/>
  <c r="AH15" i="1"/>
  <c r="AL15" i="1"/>
  <c r="K16" i="1"/>
  <c r="AD16" i="1"/>
  <c r="AH16" i="1"/>
  <c r="AL16" i="1"/>
  <c r="K17" i="1"/>
  <c r="AD17" i="1"/>
  <c r="AH17" i="1"/>
  <c r="AL17" i="1"/>
  <c r="K18" i="1"/>
  <c r="AD18" i="1"/>
  <c r="AH18" i="1"/>
  <c r="AL18" i="1"/>
  <c r="K19" i="1"/>
  <c r="AD19" i="1"/>
  <c r="AH19" i="1"/>
  <c r="AL19" i="1"/>
  <c r="K20" i="1"/>
  <c r="AD20" i="1"/>
  <c r="AH20" i="1"/>
  <c r="AL20" i="1"/>
  <c r="K21" i="1"/>
  <c r="AD21" i="1"/>
  <c r="AH21" i="1"/>
  <c r="AL21" i="1"/>
  <c r="K22" i="1"/>
  <c r="AD22" i="1"/>
  <c r="AH22" i="1"/>
  <c r="AL22" i="1"/>
  <c r="K23" i="1"/>
  <c r="AD23" i="1"/>
  <c r="AH23" i="1"/>
  <c r="AL23" i="1"/>
  <c r="K24" i="1"/>
  <c r="AD24" i="1"/>
  <c r="AH24" i="1"/>
  <c r="AL24" i="1"/>
  <c r="I26" i="1"/>
  <c r="J26" i="1"/>
  <c r="M26" i="1"/>
  <c r="AA26" i="1"/>
  <c r="AE26" i="1"/>
  <c r="X72" i="3" l="1"/>
  <c r="AN13" i="1"/>
  <c r="C32" i="1"/>
  <c r="AL28" i="1"/>
  <c r="X115" i="3"/>
  <c r="X117" i="3"/>
  <c r="X74" i="3"/>
  <c r="X34" i="3"/>
  <c r="AO13" i="1"/>
  <c r="X117" i="2"/>
  <c r="U30" i="1"/>
  <c r="V30" i="1"/>
  <c r="AN24" i="1"/>
  <c r="AO24" i="1" s="1"/>
  <c r="AN23" i="1"/>
  <c r="AO23" i="1" s="1"/>
  <c r="AN22" i="1"/>
  <c r="AO22" i="1" s="1"/>
  <c r="AN21" i="1"/>
  <c r="AO21" i="1" s="1"/>
  <c r="AN20" i="1"/>
  <c r="AO20" i="1" s="1"/>
  <c r="AN19" i="1"/>
  <c r="AO19" i="1" s="1"/>
  <c r="AN18" i="1"/>
  <c r="AO18" i="1" s="1"/>
  <c r="AN17" i="1"/>
  <c r="AO17" i="1" s="1"/>
  <c r="AN16" i="1"/>
  <c r="AO16" i="1" s="1"/>
  <c r="AN15" i="1"/>
  <c r="AO15" i="1" s="1"/>
  <c r="AN14" i="1"/>
  <c r="AO14" i="1" s="1"/>
  <c r="C34" i="1"/>
  <c r="AH28" i="1"/>
  <c r="AD26" i="1"/>
  <c r="U8" i="3" s="1"/>
  <c r="V10" i="3" s="1"/>
  <c r="AA31" i="3" s="1"/>
  <c r="AD28" i="1"/>
  <c r="AN12" i="1"/>
  <c r="AO12" i="1" s="1"/>
  <c r="AH26" i="1"/>
  <c r="K28" i="1"/>
  <c r="AL26" i="1"/>
  <c r="K26" i="1"/>
  <c r="N30" i="1" s="1"/>
  <c r="X115" i="2"/>
  <c r="X74" i="2"/>
  <c r="X34" i="2"/>
  <c r="U88" i="2" l="1"/>
  <c r="V90" i="2" s="1"/>
  <c r="O136" i="2" s="1"/>
  <c r="O139" i="2" s="1"/>
  <c r="U88" i="3"/>
  <c r="V90" i="3" s="1"/>
  <c r="E136" i="3"/>
  <c r="E138" i="3" s="1"/>
  <c r="U45" i="2"/>
  <c r="V47" i="2" s="1"/>
  <c r="J136" i="2" s="1"/>
  <c r="J138" i="2" s="1"/>
  <c r="U45" i="3"/>
  <c r="V47" i="3" s="1"/>
  <c r="AA28" i="3"/>
  <c r="AA24" i="3"/>
  <c r="AA20" i="3"/>
  <c r="AA26" i="3"/>
  <c r="AA29" i="3"/>
  <c r="AA32" i="3"/>
  <c r="AA27" i="3"/>
  <c r="AA23" i="3"/>
  <c r="AA19" i="3"/>
  <c r="AA30" i="3"/>
  <c r="AA22" i="3"/>
  <c r="AA18" i="3"/>
  <c r="AA25" i="3"/>
  <c r="AA21" i="3"/>
  <c r="AA17" i="3"/>
  <c r="AA34" i="3" s="1"/>
  <c r="E143" i="3"/>
  <c r="E141" i="3"/>
  <c r="E139" i="3"/>
  <c r="E144" i="3"/>
  <c r="E142" i="3"/>
  <c r="E140" i="3"/>
  <c r="O143" i="2"/>
  <c r="O141" i="2"/>
  <c r="O142" i="2"/>
  <c r="O140" i="2"/>
  <c r="J140" i="2"/>
  <c r="J139" i="2"/>
  <c r="U8" i="2"/>
  <c r="V10" i="2" s="1"/>
  <c r="AA30" i="2" s="1"/>
  <c r="AD29" i="1"/>
  <c r="AL30" i="1"/>
  <c r="AO29" i="1"/>
  <c r="AH30" i="1"/>
  <c r="AD30" i="1"/>
  <c r="C36" i="1"/>
  <c r="C37" i="1" s="1"/>
  <c r="AH29" i="1"/>
  <c r="AL29" i="1"/>
  <c r="AN26" i="1"/>
  <c r="AO26" i="1" s="1"/>
  <c r="Q30" i="1"/>
  <c r="M30" i="1"/>
  <c r="AA32" i="2" l="1"/>
  <c r="J141" i="2"/>
  <c r="J142" i="2"/>
  <c r="O144" i="2"/>
  <c r="O138" i="2"/>
  <c r="J143" i="2"/>
  <c r="J144" i="2"/>
  <c r="O136" i="3"/>
  <c r="AA109" i="3"/>
  <c r="AA105" i="3"/>
  <c r="AA101" i="3"/>
  <c r="AA97" i="3"/>
  <c r="AA112" i="3"/>
  <c r="AA108" i="3"/>
  <c r="AA104" i="3"/>
  <c r="AA100" i="3"/>
  <c r="AA110" i="3"/>
  <c r="AA102" i="3"/>
  <c r="AA111" i="3"/>
  <c r="AA107" i="3"/>
  <c r="AA103" i="3"/>
  <c r="AA99" i="3"/>
  <c r="AA106" i="3"/>
  <c r="AA98" i="3"/>
  <c r="AA69" i="3"/>
  <c r="AA56" i="3"/>
  <c r="AA60" i="3"/>
  <c r="AA64" i="3"/>
  <c r="AA68" i="3"/>
  <c r="J136" i="3"/>
  <c r="AA57" i="3"/>
  <c r="AA61" i="3"/>
  <c r="AA65" i="3"/>
  <c r="AA55" i="3"/>
  <c r="AA67" i="3"/>
  <c r="AA54" i="3"/>
  <c r="AA58" i="3"/>
  <c r="AA62" i="3"/>
  <c r="AA66" i="3"/>
  <c r="AA59" i="3"/>
  <c r="AA63" i="3"/>
  <c r="AA20" i="2"/>
  <c r="AA17" i="2"/>
  <c r="AA24" i="2"/>
  <c r="AA28" i="2"/>
  <c r="AA23" i="2"/>
  <c r="AA25" i="2"/>
  <c r="E136" i="2"/>
  <c r="AA18" i="2"/>
  <c r="AA19" i="2"/>
  <c r="AA22" i="2"/>
  <c r="AA21" i="2"/>
  <c r="AA31" i="2"/>
  <c r="AA29" i="2"/>
  <c r="AA27" i="2"/>
  <c r="AA26" i="2"/>
  <c r="AA65" i="2"/>
  <c r="AA66" i="2"/>
  <c r="AA61" i="2"/>
  <c r="AA63" i="2"/>
  <c r="AA68" i="2"/>
  <c r="AA69" i="2"/>
  <c r="AA55" i="2"/>
  <c r="AA62" i="2"/>
  <c r="AA54" i="2"/>
  <c r="AA56" i="2"/>
  <c r="AA58" i="2"/>
  <c r="AA57" i="2"/>
  <c r="AA64" i="2"/>
  <c r="AA67" i="2"/>
  <c r="AA60" i="2"/>
  <c r="AA59" i="2"/>
  <c r="AA108" i="2"/>
  <c r="AA98" i="2"/>
  <c r="AA103" i="2"/>
  <c r="AA111" i="2"/>
  <c r="AA99" i="2"/>
  <c r="AA109" i="2"/>
  <c r="AA101" i="2"/>
  <c r="AA105" i="2"/>
  <c r="AA110" i="2"/>
  <c r="AA102" i="2"/>
  <c r="AA97" i="2"/>
  <c r="AA107" i="2"/>
  <c r="AA106" i="2"/>
  <c r="AA100" i="2"/>
  <c r="AA112" i="2"/>
  <c r="AA104" i="2"/>
  <c r="AA72" i="3" l="1"/>
  <c r="AA115" i="3"/>
  <c r="O139" i="3"/>
  <c r="O138" i="3"/>
  <c r="O144" i="3"/>
  <c r="O141" i="3"/>
  <c r="O140" i="3"/>
  <c r="O143" i="3"/>
  <c r="O142" i="3"/>
  <c r="J144" i="3"/>
  <c r="J143" i="3"/>
  <c r="J142" i="3"/>
  <c r="J141" i="3"/>
  <c r="J138" i="3"/>
  <c r="J140" i="3"/>
  <c r="J139" i="3"/>
  <c r="AA34" i="2"/>
  <c r="E141" i="2"/>
  <c r="E144" i="2"/>
  <c r="E140" i="2"/>
  <c r="E143" i="2"/>
  <c r="E139" i="2"/>
  <c r="E142" i="2"/>
  <c r="E138" i="2"/>
  <c r="AA72" i="2"/>
  <c r="AA115" i="2"/>
</calcChain>
</file>

<file path=xl/sharedStrings.xml><?xml version="1.0" encoding="utf-8"?>
<sst xmlns="http://schemas.openxmlformats.org/spreadsheetml/2006/main" count="369" uniqueCount="162">
  <si>
    <t xml:space="preserve"> COMUNE  DI  PONTECORVO</t>
  </si>
  <si>
    <t>Elezioni del Sindaco e del Consiglio Comunale</t>
  </si>
  <si>
    <t xml:space="preserve">    R I S U L T A T O        D E L L O         S C R U T I N I O</t>
  </si>
  <si>
    <t xml:space="preserve">       V    O    T    I              V    A    L    I    D    I</t>
  </si>
  <si>
    <t>SEZIONI  ELETTORALI</t>
  </si>
  <si>
    <t>SEGGI</t>
  </si>
  <si>
    <t>E L E T T O R I</t>
  </si>
  <si>
    <t xml:space="preserve">   V  O  T  A  N  T  I</t>
  </si>
  <si>
    <t>lunedi</t>
  </si>
  <si>
    <t xml:space="preserve">  SCHEDE</t>
  </si>
  <si>
    <t xml:space="preserve">       V O T I</t>
  </si>
  <si>
    <t xml:space="preserve">   C  a  n  d   i  d   a   t  o       S  i  n  d  a  c  o</t>
  </si>
  <si>
    <t>ON</t>
  </si>
  <si>
    <t>OFF</t>
  </si>
  <si>
    <t>Iniz.</t>
  </si>
  <si>
    <t>Bian</t>
  </si>
  <si>
    <t>Nulle</t>
  </si>
  <si>
    <t>Nulli</t>
  </si>
  <si>
    <t>Cont.e Ass</t>
  </si>
  <si>
    <t>N. 1</t>
  </si>
  <si>
    <t>N. 2</t>
  </si>
  <si>
    <t>Voti</t>
  </si>
  <si>
    <t>N.</t>
  </si>
  <si>
    <t>UBICAZIONE</t>
  </si>
  <si>
    <t>Tel.</t>
  </si>
  <si>
    <t>ore</t>
  </si>
  <si>
    <t xml:space="preserve">    M</t>
  </si>
  <si>
    <t>TOT</t>
  </si>
  <si>
    <t xml:space="preserve">   tot</t>
  </si>
  <si>
    <t xml:space="preserve">  tot</t>
  </si>
  <si>
    <t xml:space="preserve"> SI</t>
  </si>
  <si>
    <t xml:space="preserve"> NO</t>
  </si>
  <si>
    <t>validi</t>
  </si>
  <si>
    <t>totale</t>
  </si>
  <si>
    <t xml:space="preserve">   T O T A L I</t>
  </si>
  <si>
    <t>totali   di   verifica   orizzontale</t>
  </si>
  <si>
    <t>Percentuali</t>
  </si>
  <si>
    <t>%</t>
  </si>
  <si>
    <t xml:space="preserve">                  Totale valide</t>
  </si>
  <si>
    <t>error</t>
  </si>
  <si>
    <t>COMUNE DI PONTECORVO</t>
  </si>
  <si>
    <t>Elezione del Sindaco e del Consiglio Comunale</t>
  </si>
  <si>
    <t>N°</t>
  </si>
  <si>
    <t>Candidato Sindaco</t>
  </si>
  <si>
    <t>VOTI</t>
  </si>
  <si>
    <t xml:space="preserve">    PROSPETTO   DEI   VOTI   DI   PREFERENZA   PER   SEZIONE</t>
  </si>
  <si>
    <t>CIFRA</t>
  </si>
  <si>
    <t>Sezione</t>
  </si>
  <si>
    <t>INDIVI</t>
  </si>
  <si>
    <t>DUALE</t>
  </si>
  <si>
    <t>Candidati</t>
  </si>
  <si>
    <t>TOTALI</t>
  </si>
  <si>
    <t>R I S U L T A T O   D E L L O    S C R U T I N I O</t>
  </si>
  <si>
    <t xml:space="preserve">Ripartizione proporzionale </t>
  </si>
  <si>
    <t>Voti di lista riportati</t>
  </si>
  <si>
    <t>minoranza     sono     così     attribuiti :</t>
  </si>
  <si>
    <t>ore12</t>
  </si>
  <si>
    <t>ore19</t>
  </si>
  <si>
    <t>N. 3</t>
  </si>
  <si>
    <t xml:space="preserve">     F</t>
  </si>
  <si>
    <t>*</t>
  </si>
  <si>
    <t>Lista</t>
  </si>
  <si>
    <t xml:space="preserve">  Lista</t>
  </si>
  <si>
    <t>D'Aguanno Gianni</t>
  </si>
  <si>
    <t>Caramadre Fabio</t>
  </si>
  <si>
    <t>Agenori Rosalba</t>
  </si>
  <si>
    <t>D'Amata Angelo Pasquale</t>
  </si>
  <si>
    <t>Folcarelli Rocco Massimiliano</t>
  </si>
  <si>
    <t>Grossi Giancarlo</t>
  </si>
  <si>
    <t>Mulattieri Giovanni</t>
  </si>
  <si>
    <t>Sardelli Roberto</t>
  </si>
  <si>
    <t>Tanzi Gabriele</t>
  </si>
  <si>
    <t>Tribini Angela</t>
  </si>
  <si>
    <t>Del Signore Tommaso</t>
  </si>
  <si>
    <t>Longo Stefano</t>
  </si>
  <si>
    <t>Mattaroccia Daniele</t>
  </si>
  <si>
    <t>Narducci Gianluca</t>
  </si>
  <si>
    <t>Sc. Elem. -  S .D'Acquisto</t>
  </si>
  <si>
    <t>Sc. Elem.  - Palazzo Baronale</t>
  </si>
  <si>
    <t>Sc. Media - Bernadotte Via A.Moro</t>
  </si>
  <si>
    <t xml:space="preserve">Sc. Elem. - S- Oliva </t>
  </si>
  <si>
    <t>Sc. Media - S.Tommaso Via S.G.B.</t>
  </si>
  <si>
    <t>DOMENICA</t>
  </si>
  <si>
    <t>M</t>
  </si>
  <si>
    <t>F</t>
  </si>
  <si>
    <t>Voti solo Sindaco</t>
  </si>
  <si>
    <t>Validi</t>
  </si>
  <si>
    <t>SEZIONE</t>
  </si>
  <si>
    <t>c n ass</t>
  </si>
  <si>
    <t xml:space="preserve"> </t>
  </si>
  <si>
    <t xml:space="preserve">Validi </t>
  </si>
  <si>
    <t>Voti Validi</t>
  </si>
  <si>
    <t>Contestati non assegnati</t>
  </si>
  <si>
    <t>ERRORE</t>
  </si>
  <si>
    <t>Sui voti validi</t>
  </si>
  <si>
    <t>Sui votanti</t>
  </si>
  <si>
    <t>Cifra elettorale di lista</t>
  </si>
  <si>
    <t>LISTA N. 1</t>
  </si>
  <si>
    <t>LISTA N. 2</t>
  </si>
  <si>
    <t>LISTA N. 3</t>
  </si>
  <si>
    <t>Totale</t>
  </si>
  <si>
    <t>31 MAGGIO 2015</t>
  </si>
  <si>
    <t>Rotondo</t>
  </si>
  <si>
    <t>Roscia</t>
  </si>
  <si>
    <t>Renzi</t>
  </si>
  <si>
    <t>31 maggio 2015</t>
  </si>
  <si>
    <t>"Rotondo Anselmo"</t>
  </si>
  <si>
    <t>Belli Nadia</t>
  </si>
  <si>
    <t>Carnevale Fernando</t>
  </si>
  <si>
    <t>Di Pastena Maria</t>
  </si>
  <si>
    <t>Di Schiavi Iorio Natascia</t>
  </si>
  <si>
    <t>Gelfusa Bruno</t>
  </si>
  <si>
    <t>Gerardi Francesca</t>
  </si>
  <si>
    <t>Natoni Guido</t>
  </si>
  <si>
    <t>Romano Giampiero</t>
  </si>
  <si>
    <t>Rotondo Moira</t>
  </si>
  <si>
    <t>Ruscito Martina</t>
  </si>
  <si>
    <t>Satini Armando</t>
  </si>
  <si>
    <t>Spiridigliozzi Gaetano</t>
  </si>
  <si>
    <t>Trotto Gino</t>
  </si>
  <si>
    <t xml:space="preserve">  "Roscia Riccardo"</t>
  </si>
  <si>
    <t>Apostolico Viviana</t>
  </si>
  <si>
    <t>Belli Roberto</t>
  </si>
  <si>
    <t>Del Pico Roberto</t>
  </si>
  <si>
    <t>Di Prete Giuliano</t>
  </si>
  <si>
    <t>Iorio Franco</t>
  </si>
  <si>
    <t>Mariani Anna</t>
  </si>
  <si>
    <t>Paliotta Annalisa</t>
  </si>
  <si>
    <t>Prata Mario</t>
  </si>
  <si>
    <t>Pretola Vanessa</t>
  </si>
  <si>
    <t>Carrocci Luciano</t>
  </si>
  <si>
    <t>Caporuscio Antonio</t>
  </si>
  <si>
    <t>Marsinano Enrico</t>
  </si>
  <si>
    <t>Mirante Stefania</t>
  </si>
  <si>
    <t>Moretta Annunziata detta Nancy</t>
  </si>
  <si>
    <t>Nicolella Lucia</t>
  </si>
  <si>
    <t>Pezzella Tommaso</t>
  </si>
  <si>
    <t>Santopietro Giancarlo</t>
  </si>
  <si>
    <t>Sardelli Annarita</t>
  </si>
  <si>
    <t>Sardelli Giuliana</t>
  </si>
  <si>
    <t>Spiridigliozzi Roberta</t>
  </si>
  <si>
    <t>Turchetta Attilio</t>
  </si>
  <si>
    <t>Noi con Voi</t>
  </si>
  <si>
    <t>Anselmo Rotondo Sindaco</t>
  </si>
  <si>
    <t xml:space="preserve">Noi con Roscia </t>
  </si>
  <si>
    <t>Sindaco</t>
  </si>
  <si>
    <t>Per Pontecorvo</t>
  </si>
  <si>
    <t>Paolo Renzi Sindaco</t>
  </si>
  <si>
    <t xml:space="preserve"> 31 maggio 2015</t>
  </si>
  <si>
    <t>Conseguentemente  i  5  Consiglieri di</t>
  </si>
  <si>
    <t>(= CIFRA ELETTORALE + VOTI DI PREFERENZA)</t>
  </si>
  <si>
    <t>(= VOTI DI LISTA VALIDI OTTENUTI DALLA LISTA)</t>
  </si>
  <si>
    <t>SI</t>
  </si>
  <si>
    <t>ore 23</t>
  </si>
  <si>
    <t xml:space="preserve">  "Renzi Paolo"</t>
  </si>
  <si>
    <t>lista n.3   1 consigliere più il candidato Sindaco;</t>
  </si>
  <si>
    <t>I  5  Consiglieri di minoranza sono così attribuiti:</t>
  </si>
  <si>
    <t>lista n.1   3 consiglieri  più il candidato Sindaco;</t>
  </si>
  <si>
    <t>Conseguentemente alla lista vincente spettanto n. 11 consiglieri;</t>
  </si>
  <si>
    <t>lista n. 2   consiglieri 2 più il candidato Sindaco;;</t>
  </si>
  <si>
    <t>lista n. 3   consiglieri 1 più il candidato Sindaco;</t>
  </si>
  <si>
    <t>dati corretti a seguito verifica verbali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</si>
</sst>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.0"/>
  </numFmts>
  <fonts count="25" x14ac:knownFonts="1">
    <font>
      <sz val="10"/>
      <name val="Times New Roman"/>
    </font>
    <font>
      <b/>
      <sz val="10"/>
      <name val="Times New Roman"/>
    </font>
    <font>
      <sz val="10"/>
      <name val="Times New Roman"/>
    </font>
    <font>
      <b/>
      <sz val="10"/>
      <name val="Times New Roman"/>
      <family val="1"/>
    </font>
    <font>
      <b/>
      <sz val="18"/>
      <name val="Times New Roman"/>
    </font>
    <font>
      <b/>
      <sz val="14"/>
      <name val="Times New Roman"/>
    </font>
    <font>
      <b/>
      <sz val="12"/>
      <name val="Times New Roman"/>
    </font>
    <font>
      <b/>
      <sz val="8"/>
      <name val="Times New Roman"/>
      <family val="1"/>
    </font>
    <font>
      <b/>
      <sz val="12"/>
      <name val="Times New Roman"/>
      <family val="1"/>
    </font>
    <font>
      <sz val="8"/>
      <name val="Times New Roman"/>
      <family val="1"/>
    </font>
    <font>
      <sz val="20"/>
      <name val="Times New Roman"/>
      <family val="1"/>
    </font>
    <font>
      <b/>
      <sz val="18"/>
      <name val="Times New Roman"/>
      <family val="1"/>
    </font>
    <font>
      <sz val="18"/>
      <name val="Times New Roman"/>
      <family val="1"/>
    </font>
    <font>
      <sz val="10"/>
      <name val="Times New Roman"/>
      <family val="1"/>
    </font>
    <font>
      <b/>
      <sz val="11"/>
      <name val="Times New Roman"/>
      <family val="1"/>
    </font>
    <font>
      <sz val="12"/>
      <name val="Times New Roman"/>
    </font>
    <font>
      <sz val="14"/>
      <name val="Times New Roman"/>
      <family val="1"/>
    </font>
    <font>
      <sz val="12"/>
      <name val="Times New Roman"/>
      <family val="1"/>
    </font>
    <font>
      <sz val="9"/>
      <name val="Times New Roman"/>
      <family val="1"/>
    </font>
    <font>
      <b/>
      <sz val="10"/>
      <color indexed="40"/>
      <name val="Times New Roman"/>
      <family val="1"/>
    </font>
    <font>
      <b/>
      <sz val="10"/>
      <color indexed="14"/>
      <name val="Times New Roman"/>
      <family val="1"/>
    </font>
    <font>
      <b/>
      <sz val="14"/>
      <name val="Times New Roman"/>
      <family val="1"/>
    </font>
    <font>
      <b/>
      <sz val="10"/>
      <color rgb="FFFF0000"/>
      <name val="Times New Roman"/>
      <family val="1"/>
    </font>
    <font>
      <b/>
      <sz val="8"/>
      <color rgb="FFFF0000"/>
      <name val="Times New Roman"/>
      <family val="1"/>
    </font>
    <font>
      <b/>
      <sz val="11"/>
      <color rgb="FFFF0000"/>
      <name val="Times New Roman"/>
      <family val="1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105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1" fillId="0" borderId="0" xfId="0" applyFont="1"/>
    <xf numFmtId="0" fontId="6" fillId="0" borderId="0" xfId="0" applyFont="1"/>
    <xf numFmtId="0" fontId="9" fillId="0" borderId="0" xfId="0" applyFont="1"/>
    <xf numFmtId="0" fontId="6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8" fillId="0" borderId="0" xfId="0" applyFont="1"/>
    <xf numFmtId="0" fontId="10" fillId="0" borderId="0" xfId="0" applyFont="1"/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1" fillId="0" borderId="0" xfId="0" applyFont="1"/>
    <xf numFmtId="0" fontId="12" fillId="0" borderId="0" xfId="0" applyFont="1"/>
    <xf numFmtId="0" fontId="4" fillId="0" borderId="0" xfId="0" applyFont="1" applyAlignment="1">
      <alignment horizontal="center"/>
    </xf>
    <xf numFmtId="0" fontId="6" fillId="0" borderId="0" xfId="0" applyFont="1" applyAlignment="1">
      <alignment horizontal="right"/>
    </xf>
    <xf numFmtId="0" fontId="13" fillId="0" borderId="0" xfId="0" applyFont="1"/>
    <xf numFmtId="0" fontId="14" fillId="0" borderId="0" xfId="0" applyFont="1"/>
    <xf numFmtId="0" fontId="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5" fillId="0" borderId="0" xfId="0" applyFont="1"/>
    <xf numFmtId="0" fontId="3" fillId="0" borderId="0" xfId="0" applyFont="1" applyAlignment="1"/>
    <xf numFmtId="0" fontId="9" fillId="0" borderId="0" xfId="0" applyFont="1" applyAlignment="1">
      <alignment horizontal="right"/>
    </xf>
    <xf numFmtId="0" fontId="12" fillId="0" borderId="0" xfId="0" applyFont="1" applyAlignment="1"/>
    <xf numFmtId="0" fontId="16" fillId="0" borderId="0" xfId="0" applyFont="1"/>
    <xf numFmtId="0" fontId="17" fillId="0" borderId="0" xfId="0" applyFont="1"/>
    <xf numFmtId="0" fontId="17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17" fillId="0" borderId="0" xfId="0" applyFont="1" applyAlignment="1">
      <alignment horizontal="left"/>
    </xf>
    <xf numFmtId="0" fontId="16" fillId="0" borderId="0" xfId="0" applyFont="1" applyAlignment="1">
      <alignment horizontal="center"/>
    </xf>
    <xf numFmtId="0" fontId="13" fillId="0" borderId="0" xfId="0" applyFont="1" applyAlignment="1"/>
    <xf numFmtId="0" fontId="13" fillId="0" borderId="1" xfId="0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13" fillId="0" borderId="0" xfId="0" applyFont="1" applyAlignment="1">
      <alignment horizontal="right"/>
    </xf>
    <xf numFmtId="9" fontId="13" fillId="0" borderId="0" xfId="1" applyFont="1"/>
    <xf numFmtId="0" fontId="7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6" fillId="0" borderId="2" xfId="0" applyFont="1" applyBorder="1"/>
    <xf numFmtId="0" fontId="9" fillId="0" borderId="2" xfId="0" applyFont="1" applyBorder="1" applyAlignment="1">
      <alignment horizontal="center"/>
    </xf>
    <xf numFmtId="0" fontId="9" fillId="0" borderId="2" xfId="0" applyFont="1" applyBorder="1"/>
    <xf numFmtId="0" fontId="17" fillId="0" borderId="2" xfId="0" applyFont="1" applyBorder="1"/>
    <xf numFmtId="0" fontId="13" fillId="0" borderId="2" xfId="0" applyFont="1" applyBorder="1"/>
    <xf numFmtId="0" fontId="17" fillId="0" borderId="2" xfId="0" applyFont="1" applyBorder="1" applyAlignment="1">
      <alignment horizontal="center"/>
    </xf>
    <xf numFmtId="0" fontId="13" fillId="0" borderId="2" xfId="0" applyFont="1" applyBorder="1" applyAlignment="1">
      <alignment horizontal="center"/>
    </xf>
    <xf numFmtId="0" fontId="13" fillId="0" borderId="2" xfId="0" applyFont="1" applyBorder="1" applyAlignment="1">
      <alignment horizontal="left"/>
    </xf>
    <xf numFmtId="0" fontId="18" fillId="0" borderId="2" xfId="0" applyFont="1" applyBorder="1" applyAlignment="1"/>
    <xf numFmtId="0" fontId="13" fillId="0" borderId="2" xfId="0" applyFont="1" applyBorder="1" applyAlignment="1"/>
    <xf numFmtId="0" fontId="9" fillId="0" borderId="2" xfId="0" applyFont="1" applyBorder="1" applyAlignment="1"/>
    <xf numFmtId="0" fontId="19" fillId="0" borderId="2" xfId="0" applyFont="1" applyBorder="1" applyAlignment="1">
      <alignment horizontal="center"/>
    </xf>
    <xf numFmtId="0" fontId="20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21" fillId="0" borderId="2" xfId="0" applyFont="1" applyBorder="1" applyAlignment="1">
      <alignment horizontal="center"/>
    </xf>
    <xf numFmtId="164" fontId="13" fillId="0" borderId="2" xfId="0" applyNumberFormat="1" applyFont="1" applyBorder="1" applyAlignment="1">
      <alignment horizontal="center"/>
    </xf>
    <xf numFmtId="0" fontId="3" fillId="0" borderId="2" xfId="0" applyFont="1" applyBorder="1"/>
    <xf numFmtId="0" fontId="6" fillId="0" borderId="2" xfId="0" applyFont="1" applyBorder="1"/>
    <xf numFmtId="0" fontId="15" fillId="0" borderId="2" xfId="0" applyFont="1" applyBorder="1"/>
    <xf numFmtId="0" fontId="0" fillId="0" borderId="2" xfId="0" applyBorder="1"/>
    <xf numFmtId="0" fontId="1" fillId="0" borderId="2" xfId="0" applyFont="1" applyBorder="1"/>
    <xf numFmtId="0" fontId="8" fillId="0" borderId="2" xfId="0" applyFont="1" applyBorder="1"/>
    <xf numFmtId="0" fontId="7" fillId="0" borderId="2" xfId="0" applyFont="1" applyBorder="1"/>
    <xf numFmtId="0" fontId="0" fillId="0" borderId="0" xfId="0" applyBorder="1"/>
    <xf numFmtId="0" fontId="13" fillId="0" borderId="0" xfId="0" applyFont="1" applyBorder="1"/>
    <xf numFmtId="0" fontId="13" fillId="0" borderId="2" xfId="0" applyFont="1" applyFill="1" applyBorder="1"/>
    <xf numFmtId="0" fontId="22" fillId="0" borderId="2" xfId="0" applyFont="1" applyBorder="1" applyAlignment="1">
      <alignment horizontal="center"/>
    </xf>
    <xf numFmtId="0" fontId="23" fillId="0" borderId="0" xfId="0" applyFont="1" applyAlignment="1">
      <alignment horizontal="center"/>
    </xf>
    <xf numFmtId="2" fontId="13" fillId="0" borderId="0" xfId="0" applyNumberFormat="1" applyFont="1" applyAlignment="1">
      <alignment horizontal="center"/>
    </xf>
    <xf numFmtId="2" fontId="13" fillId="0" borderId="2" xfId="0" applyNumberFormat="1" applyFont="1" applyBorder="1" applyAlignment="1">
      <alignment horizontal="center"/>
    </xf>
    <xf numFmtId="0" fontId="13" fillId="0" borderId="2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/>
    </xf>
    <xf numFmtId="0" fontId="13" fillId="0" borderId="0" xfId="0" applyFont="1" applyAlignment="1">
      <alignment horizontal="center"/>
    </xf>
    <xf numFmtId="49" fontId="12" fillId="0" borderId="0" xfId="0" applyNumberFormat="1" applyFont="1" applyAlignment="1">
      <alignment horizontal="left"/>
    </xf>
    <xf numFmtId="49" fontId="11" fillId="0" borderId="0" xfId="0" applyNumberFormat="1" applyFont="1"/>
    <xf numFmtId="0" fontId="9" fillId="0" borderId="2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3" xfId="0" applyFont="1" applyBorder="1" applyAlignment="1">
      <alignment horizontal="center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/>
    </xf>
    <xf numFmtId="0" fontId="3" fillId="0" borderId="2" xfId="0" applyFont="1" applyBorder="1" applyAlignment="1">
      <alignment horizontal="center" vertical="center" textRotation="90"/>
    </xf>
    <xf numFmtId="0" fontId="9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2" xfId="0" applyFont="1" applyBorder="1" applyAlignment="1">
      <alignment horizontal="center" vertical="center" textRotation="90" wrapText="1"/>
    </xf>
    <xf numFmtId="0" fontId="9" fillId="0" borderId="6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22" fillId="0" borderId="4" xfId="0" applyFont="1" applyBorder="1" applyAlignment="1">
      <alignment horizontal="center" vertical="center" textRotation="90"/>
    </xf>
    <xf numFmtId="0" fontId="22" fillId="0" borderId="9" xfId="0" applyFont="1" applyBorder="1" applyAlignment="1">
      <alignment horizontal="center" vertical="center" textRotation="90"/>
    </xf>
    <xf numFmtId="0" fontId="22" fillId="0" borderId="5" xfId="0" applyFont="1" applyBorder="1" applyAlignment="1">
      <alignment horizontal="center" vertical="center" textRotation="90"/>
    </xf>
    <xf numFmtId="0" fontId="24" fillId="0" borderId="6" xfId="0" applyFont="1" applyBorder="1" applyAlignment="1">
      <alignment horizontal="center"/>
    </xf>
    <xf numFmtId="0" fontId="24" fillId="0" borderId="7" xfId="0" applyFont="1" applyBorder="1" applyAlignment="1">
      <alignment horizontal="center"/>
    </xf>
    <xf numFmtId="2" fontId="12" fillId="0" borderId="0" xfId="0" applyNumberFormat="1" applyFont="1" applyAlignment="1">
      <alignment horizontal="center"/>
    </xf>
    <xf numFmtId="2" fontId="0" fillId="0" borderId="0" xfId="0" applyNumberFormat="1" applyAlignment="1"/>
    <xf numFmtId="2" fontId="13" fillId="0" borderId="0" xfId="0" applyNumberFormat="1" applyFont="1" applyAlignment="1"/>
    <xf numFmtId="2" fontId="11" fillId="0" borderId="0" xfId="0" applyNumberFormat="1" applyFont="1" applyAlignment="1">
      <alignment horizontal="center"/>
    </xf>
    <xf numFmtId="2" fontId="3" fillId="0" borderId="0" xfId="0" applyNumberFormat="1" applyFont="1" applyAlignment="1"/>
    <xf numFmtId="0" fontId="0" fillId="0" borderId="0" xfId="0" applyAlignment="1"/>
    <xf numFmtId="0" fontId="11" fillId="0" borderId="0" xfId="0" applyFont="1" applyAlignment="1">
      <alignment horizontal="center"/>
    </xf>
    <xf numFmtId="2" fontId="11" fillId="0" borderId="0" xfId="2" applyNumberFormat="1" applyFont="1" applyAlignment="1">
      <alignment horizontal="center"/>
    </xf>
  </cellXfs>
  <cellStyles count="3">
    <cellStyle name="Migliaia" xfId="2" builtinId="3"/>
    <cellStyle name="Normale" xfId="0" builtinId="0"/>
    <cellStyle name="Percentuale" xfId="1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333375</xdr:colOff>
      <xdr:row>64</xdr:row>
      <xdr:rowOff>166688</xdr:rowOff>
    </xdr:from>
    <xdr:to>
      <xdr:col>13</xdr:col>
      <xdr:colOff>71438</xdr:colOff>
      <xdr:row>66</xdr:row>
      <xdr:rowOff>47625</xdr:rowOff>
    </xdr:to>
    <xdr:sp macro="" textlink="">
      <xdr:nvSpPr>
        <xdr:cNvPr id="2" name="Oval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5941219" y="13704094"/>
          <a:ext cx="476250" cy="285750"/>
        </a:xfrm>
        <a:prstGeom prst="ellipse">
          <a:avLst/>
        </a:prstGeom>
        <a:noFill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it-IT" sz="1100"/>
        </a:p>
      </xdr:txBody>
    </xdr:sp>
    <xdr:clientData/>
  </xdr:twoCellAnchor>
  <xdr:twoCellAnchor>
    <xdr:from>
      <xdr:col>4</xdr:col>
      <xdr:colOff>309562</xdr:colOff>
      <xdr:row>28</xdr:row>
      <xdr:rowOff>190500</xdr:rowOff>
    </xdr:from>
    <xdr:to>
      <xdr:col>6</xdr:col>
      <xdr:colOff>59531</xdr:colOff>
      <xdr:row>30</xdr:row>
      <xdr:rowOff>35719</xdr:rowOff>
    </xdr:to>
    <xdr:sp macro="" textlink="">
      <xdr:nvSpPr>
        <xdr:cNvPr id="3" name="Oval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3333750" y="6322219"/>
          <a:ext cx="488156" cy="250031"/>
        </a:xfrm>
        <a:prstGeom prst="ellipse">
          <a:avLst/>
        </a:prstGeom>
        <a:noFill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it-IT" sz="1100"/>
        </a:p>
      </xdr:txBody>
    </xdr:sp>
    <xdr:clientData/>
  </xdr:twoCellAnchor>
  <xdr:twoCellAnchor>
    <xdr:from>
      <xdr:col>1</xdr:col>
      <xdr:colOff>1214437</xdr:colOff>
      <xdr:row>76</xdr:row>
      <xdr:rowOff>95250</xdr:rowOff>
    </xdr:from>
    <xdr:to>
      <xdr:col>1</xdr:col>
      <xdr:colOff>1678781</xdr:colOff>
      <xdr:row>78</xdr:row>
      <xdr:rowOff>59531</xdr:rowOff>
    </xdr:to>
    <xdr:sp macro="" textlink="">
      <xdr:nvSpPr>
        <xdr:cNvPr id="4" name="Oval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1476375" y="15621000"/>
          <a:ext cx="464344" cy="297656"/>
        </a:xfrm>
        <a:prstGeom prst="ellipse">
          <a:avLst/>
        </a:prstGeom>
        <a:noFill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it-IT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D37"/>
  <sheetViews>
    <sheetView topLeftCell="F1" zoomScaleNormal="100" workbookViewId="0">
      <selection activeCell="O26" sqref="O26"/>
    </sheetView>
  </sheetViews>
  <sheetFormatPr defaultRowHeight="12.75" x14ac:dyDescent="0.2"/>
  <cols>
    <col min="1" max="1" width="3.83203125" style="20" customWidth="1"/>
    <col min="2" max="2" width="32.6640625" style="20" customWidth="1"/>
    <col min="3" max="3" width="6.83203125" style="20" customWidth="1"/>
    <col min="4" max="4" width="0.33203125" style="20" customWidth="1"/>
    <col min="5" max="5" width="4" style="20" customWidth="1"/>
    <col min="6" max="6" width="3.83203125" style="20" customWidth="1"/>
    <col min="7" max="7" width="4" style="20" customWidth="1"/>
    <col min="8" max="8" width="0.33203125" style="20" customWidth="1"/>
    <col min="9" max="10" width="5.83203125" style="20" customWidth="1"/>
    <col min="11" max="11" width="7.33203125" style="20" customWidth="1"/>
    <col min="12" max="12" width="0.33203125" style="20" customWidth="1"/>
    <col min="13" max="13" width="5.6640625" style="20" customWidth="1"/>
    <col min="14" max="14" width="5.5" style="20" customWidth="1"/>
    <col min="15" max="16" width="4.83203125" style="20" customWidth="1"/>
    <col min="17" max="17" width="6.33203125" style="20" customWidth="1"/>
    <col min="18" max="18" width="0.5" style="20" customWidth="1"/>
    <col min="19" max="19" width="4.83203125" style="20" customWidth="1"/>
    <col min="20" max="20" width="0.6640625" style="20" customWidth="1"/>
    <col min="21" max="21" width="5.1640625" style="20" customWidth="1"/>
    <col min="22" max="22" width="5.33203125" style="20" customWidth="1"/>
    <col min="23" max="23" width="0.33203125" style="20" customWidth="1"/>
    <col min="24" max="26" width="4.33203125" style="20" customWidth="1"/>
    <col min="27" max="27" width="0.33203125" style="20" customWidth="1"/>
    <col min="28" max="29" width="6.83203125" style="20" customWidth="1"/>
    <col min="30" max="30" width="8.33203125" style="20" customWidth="1"/>
    <col min="31" max="31" width="0.33203125" style="20" customWidth="1"/>
    <col min="32" max="33" width="6.83203125" style="20" customWidth="1"/>
    <col min="34" max="34" width="8.33203125" style="20" customWidth="1"/>
    <col min="35" max="35" width="0.33203125" style="20" customWidth="1"/>
    <col min="36" max="37" width="6.83203125" style="20" customWidth="1"/>
    <col min="38" max="38" width="8.33203125" style="20" customWidth="1"/>
    <col min="39" max="39" width="0.5" style="20" customWidth="1"/>
    <col min="40" max="42" width="6.83203125" style="20" customWidth="1"/>
    <col min="43" max="43" width="1.83203125" style="20" customWidth="1"/>
    <col min="44" max="44" width="5.1640625" style="20" bestFit="1" customWidth="1"/>
    <col min="45" max="45" width="1.6640625" style="20" customWidth="1"/>
    <col min="46" max="47" width="9.33203125" style="20"/>
    <col min="48" max="48" width="1.1640625" style="20" customWidth="1"/>
    <col min="49" max="49" width="9.33203125" style="20"/>
    <col min="50" max="50" width="8" style="20" customWidth="1"/>
    <col min="51" max="51" width="1.1640625" style="20" customWidth="1"/>
    <col min="52" max="52" width="9.33203125" style="20"/>
    <col min="53" max="53" width="8" style="20" customWidth="1"/>
    <col min="54" max="54" width="1.1640625" style="20" customWidth="1"/>
    <col min="55" max="55" width="9.33203125" style="20"/>
    <col min="56" max="56" width="8" style="20" customWidth="1"/>
    <col min="57" max="16384" width="9.33203125" style="20"/>
  </cols>
  <sheetData>
    <row r="1" spans="1:56" ht="26.25" x14ac:dyDescent="0.4">
      <c r="A1" s="17" t="s">
        <v>0</v>
      </c>
      <c r="B1" s="10"/>
      <c r="C1" s="10"/>
      <c r="D1" s="10"/>
      <c r="R1" s="23"/>
      <c r="S1" s="23"/>
      <c r="T1" s="23"/>
    </row>
    <row r="2" spans="1:56" ht="24.75" customHeight="1" x14ac:dyDescent="0.35">
      <c r="A2" s="27" t="s">
        <v>1</v>
      </c>
      <c r="E2" s="28"/>
      <c r="U2" s="28" t="s">
        <v>2</v>
      </c>
      <c r="AD2" s="29"/>
      <c r="AE2" s="29"/>
      <c r="AF2" s="29"/>
      <c r="AG2" s="29"/>
      <c r="AH2" s="29"/>
    </row>
    <row r="3" spans="1:56" ht="23.25" x14ac:dyDescent="0.35">
      <c r="A3" s="17"/>
      <c r="B3" s="75" t="s">
        <v>101</v>
      </c>
      <c r="U3" s="29"/>
      <c r="X3" s="30"/>
      <c r="AB3" s="29" t="s">
        <v>3</v>
      </c>
      <c r="AD3" s="29"/>
      <c r="AE3" s="29"/>
      <c r="AF3" s="29"/>
      <c r="AG3" s="29"/>
      <c r="AH3" s="29"/>
    </row>
    <row r="4" spans="1:56" ht="3.75" customHeight="1" x14ac:dyDescent="0.35">
      <c r="A4" s="17"/>
      <c r="U4" s="29"/>
      <c r="AD4" s="29"/>
      <c r="AE4" s="29"/>
      <c r="AF4" s="29"/>
      <c r="AG4" s="29"/>
      <c r="AH4" s="23"/>
      <c r="AI4" s="23"/>
    </row>
    <row r="5" spans="1:56" ht="18.75" x14ac:dyDescent="0.3">
      <c r="A5" s="29"/>
      <c r="B5" s="30" t="s">
        <v>4</v>
      </c>
      <c r="C5" s="28"/>
      <c r="D5" s="28"/>
      <c r="E5" s="29"/>
      <c r="F5" s="30" t="s">
        <v>5</v>
      </c>
      <c r="I5" s="29" t="s">
        <v>6</v>
      </c>
      <c r="M5" s="31" t="s">
        <v>7</v>
      </c>
      <c r="S5" s="6" t="s">
        <v>8</v>
      </c>
      <c r="U5" s="20" t="s">
        <v>9</v>
      </c>
      <c r="X5" s="20" t="s">
        <v>10</v>
      </c>
      <c r="AB5" s="32" t="s">
        <v>11</v>
      </c>
      <c r="AD5" s="32"/>
      <c r="AE5" s="32"/>
      <c r="AF5" s="32"/>
      <c r="AG5" s="32"/>
      <c r="AH5" s="23"/>
      <c r="AI5" s="30"/>
      <c r="AT5" s="66"/>
      <c r="AU5" s="66"/>
      <c r="AV5" s="66"/>
      <c r="AW5" s="66"/>
      <c r="AX5" s="66"/>
      <c r="AY5" s="66"/>
      <c r="AZ5" s="66"/>
      <c r="BA5" s="66"/>
      <c r="BB5" s="66"/>
      <c r="BC5" s="66"/>
      <c r="BD5" s="66"/>
    </row>
    <row r="6" spans="1:56" ht="3.75" customHeight="1" x14ac:dyDescent="0.3">
      <c r="A6" s="28"/>
      <c r="B6" s="33"/>
      <c r="C6" s="28"/>
      <c r="D6" s="28"/>
      <c r="E6" s="29"/>
      <c r="F6" s="30"/>
      <c r="I6" s="29"/>
      <c r="M6" s="31"/>
      <c r="AD6" s="32"/>
      <c r="AE6" s="32"/>
      <c r="AF6" s="32"/>
      <c r="AG6" s="32"/>
      <c r="AH6" s="23"/>
      <c r="AI6" s="30"/>
      <c r="AT6" s="66"/>
      <c r="AU6" s="66"/>
      <c r="AV6" s="66"/>
      <c r="AW6" s="66"/>
      <c r="AX6" s="66"/>
      <c r="AY6" s="66"/>
      <c r="AZ6" s="66"/>
      <c r="BA6" s="66"/>
      <c r="BB6" s="66"/>
      <c r="BC6" s="66"/>
      <c r="BD6" s="66"/>
    </row>
    <row r="7" spans="1:56" ht="18" customHeight="1" x14ac:dyDescent="0.3">
      <c r="A7" s="42"/>
      <c r="B7" s="42"/>
      <c r="C7" s="42"/>
      <c r="D7" s="42"/>
      <c r="E7" s="43" t="s">
        <v>12</v>
      </c>
      <c r="F7" s="43" t="s">
        <v>13</v>
      </c>
      <c r="G7" s="43" t="s">
        <v>14</v>
      </c>
      <c r="H7" s="44"/>
      <c r="I7" s="45"/>
      <c r="J7" s="46"/>
      <c r="K7" s="46"/>
      <c r="L7" s="46"/>
      <c r="M7" s="43" t="s">
        <v>56</v>
      </c>
      <c r="N7" s="43" t="s">
        <v>57</v>
      </c>
      <c r="O7" s="46"/>
      <c r="P7" s="77" t="s">
        <v>153</v>
      </c>
      <c r="Q7" s="46"/>
      <c r="R7" s="46"/>
      <c r="S7" s="43" t="s">
        <v>14</v>
      </c>
      <c r="T7" s="46"/>
      <c r="U7" s="44" t="s">
        <v>15</v>
      </c>
      <c r="V7" s="44" t="s">
        <v>16</v>
      </c>
      <c r="W7" s="44"/>
      <c r="X7" s="44" t="s">
        <v>17</v>
      </c>
      <c r="Y7" s="44" t="s">
        <v>18</v>
      </c>
      <c r="Z7" s="46"/>
      <c r="AA7" s="46"/>
      <c r="AB7" s="47" t="s">
        <v>19</v>
      </c>
      <c r="AC7" s="95" t="s">
        <v>102</v>
      </c>
      <c r="AD7" s="96"/>
      <c r="AE7" s="47"/>
      <c r="AF7" s="47" t="s">
        <v>20</v>
      </c>
      <c r="AG7" s="95" t="s">
        <v>103</v>
      </c>
      <c r="AH7" s="96"/>
      <c r="AI7" s="46"/>
      <c r="AJ7" s="47" t="s">
        <v>58</v>
      </c>
      <c r="AK7" s="95" t="s">
        <v>104</v>
      </c>
      <c r="AL7" s="96"/>
      <c r="AM7" s="47"/>
      <c r="AN7" s="48" t="s">
        <v>21</v>
      </c>
      <c r="AO7" s="92" t="s">
        <v>93</v>
      </c>
      <c r="AP7" s="88" t="s">
        <v>85</v>
      </c>
      <c r="AR7" s="85" t="s">
        <v>87</v>
      </c>
      <c r="AT7" s="84"/>
      <c r="AU7" s="84"/>
      <c r="AV7" s="36"/>
      <c r="AW7" s="84"/>
      <c r="AX7" s="84"/>
      <c r="AY7" s="36"/>
      <c r="AZ7" s="84"/>
      <c r="BA7" s="84"/>
      <c r="BB7" s="36"/>
      <c r="BC7" s="84"/>
      <c r="BD7" s="84"/>
    </row>
    <row r="8" spans="1:56" ht="18" customHeight="1" x14ac:dyDescent="0.25">
      <c r="A8" s="48" t="s">
        <v>22</v>
      </c>
      <c r="B8" s="48" t="s">
        <v>23</v>
      </c>
      <c r="C8" s="47" t="s">
        <v>24</v>
      </c>
      <c r="D8" s="48"/>
      <c r="E8" s="43" t="s">
        <v>25</v>
      </c>
      <c r="F8" s="44"/>
      <c r="G8" s="43" t="s">
        <v>25</v>
      </c>
      <c r="H8" s="48"/>
      <c r="I8" s="49" t="s">
        <v>26</v>
      </c>
      <c r="J8" s="46" t="s">
        <v>59</v>
      </c>
      <c r="K8" s="48" t="s">
        <v>27</v>
      </c>
      <c r="L8" s="48"/>
      <c r="M8" s="50" t="s">
        <v>28</v>
      </c>
      <c r="N8" s="50" t="s">
        <v>29</v>
      </c>
      <c r="O8" s="50" t="s">
        <v>83</v>
      </c>
      <c r="P8" s="50" t="s">
        <v>84</v>
      </c>
      <c r="Q8" s="50" t="s">
        <v>29</v>
      </c>
      <c r="R8" s="51"/>
      <c r="S8" s="43" t="s">
        <v>25</v>
      </c>
      <c r="T8" s="51"/>
      <c r="U8" s="44"/>
      <c r="V8" s="44"/>
      <c r="W8" s="44"/>
      <c r="X8" s="44"/>
      <c r="Y8" s="52" t="s">
        <v>30</v>
      </c>
      <c r="Z8" s="52" t="s">
        <v>31</v>
      </c>
      <c r="AA8" s="52"/>
      <c r="AB8" s="89" t="s">
        <v>89</v>
      </c>
      <c r="AC8" s="90"/>
      <c r="AD8" s="91"/>
      <c r="AE8" s="46"/>
      <c r="AF8" s="89"/>
      <c r="AG8" s="90"/>
      <c r="AH8" s="91"/>
      <c r="AI8" s="46"/>
      <c r="AJ8" s="89" t="s">
        <v>89</v>
      </c>
      <c r="AK8" s="90"/>
      <c r="AL8" s="91"/>
      <c r="AM8" s="46"/>
      <c r="AN8" s="72" t="s">
        <v>32</v>
      </c>
      <c r="AO8" s="93"/>
      <c r="AP8" s="88"/>
      <c r="AR8" s="85"/>
      <c r="AT8" s="84"/>
      <c r="AU8" s="84"/>
      <c r="AV8" s="36"/>
      <c r="AW8" s="84"/>
      <c r="AX8" s="84"/>
      <c r="AY8" s="36"/>
      <c r="AZ8" s="84"/>
      <c r="BA8" s="84"/>
      <c r="BB8" s="36"/>
      <c r="BC8" s="84"/>
      <c r="BD8" s="84"/>
    </row>
    <row r="9" spans="1:56" x14ac:dyDescent="0.2">
      <c r="A9" s="46"/>
      <c r="B9" s="46"/>
      <c r="C9" s="46"/>
      <c r="D9" s="46"/>
      <c r="E9" s="43">
        <v>16</v>
      </c>
      <c r="F9" s="44"/>
      <c r="G9" s="43">
        <v>7</v>
      </c>
      <c r="H9" s="48"/>
      <c r="I9" s="46"/>
      <c r="J9" s="46"/>
      <c r="K9" s="46"/>
      <c r="L9" s="46"/>
      <c r="M9" s="86" t="s">
        <v>82</v>
      </c>
      <c r="N9" s="87"/>
      <c r="O9" s="87"/>
      <c r="P9" s="87"/>
      <c r="Q9" s="87"/>
      <c r="R9" s="46"/>
      <c r="S9" s="43">
        <v>8</v>
      </c>
      <c r="T9" s="46"/>
      <c r="U9" s="44"/>
      <c r="V9" s="44"/>
      <c r="W9" s="44"/>
      <c r="X9" s="44"/>
      <c r="Y9" s="44"/>
      <c r="Z9" s="44"/>
      <c r="AA9" s="89" t="s">
        <v>44</v>
      </c>
      <c r="AB9" s="90"/>
      <c r="AC9" s="91"/>
      <c r="AD9" s="82" t="s">
        <v>33</v>
      </c>
      <c r="AE9" s="43"/>
      <c r="AF9" s="89" t="s">
        <v>44</v>
      </c>
      <c r="AG9" s="91"/>
      <c r="AH9" s="82" t="s">
        <v>33</v>
      </c>
      <c r="AI9" s="46"/>
      <c r="AJ9" s="89" t="s">
        <v>44</v>
      </c>
      <c r="AK9" s="91"/>
      <c r="AL9" s="82" t="s">
        <v>33</v>
      </c>
      <c r="AM9" s="43"/>
      <c r="AN9" s="72" t="s">
        <v>27</v>
      </c>
      <c r="AO9" s="93"/>
      <c r="AP9" s="88"/>
      <c r="AR9" s="85"/>
      <c r="AT9" s="66"/>
      <c r="AU9" s="66"/>
      <c r="AV9" s="66"/>
      <c r="AW9" s="66"/>
      <c r="AX9" s="66"/>
      <c r="AY9" s="66"/>
      <c r="AZ9" s="66"/>
      <c r="BA9" s="66"/>
      <c r="BB9" s="66"/>
      <c r="BC9" s="66"/>
      <c r="BD9" s="66"/>
    </row>
    <row r="10" spans="1:56" x14ac:dyDescent="0.2">
      <c r="A10" s="46"/>
      <c r="B10" s="46"/>
      <c r="C10" s="46"/>
      <c r="D10" s="46"/>
      <c r="E10" s="43">
        <v>20</v>
      </c>
      <c r="F10" s="44"/>
      <c r="G10" s="43"/>
      <c r="H10" s="48"/>
      <c r="I10" s="46"/>
      <c r="J10" s="46"/>
      <c r="K10" s="46"/>
      <c r="L10" s="46"/>
      <c r="M10" s="44"/>
      <c r="N10" s="44"/>
      <c r="O10" s="44"/>
      <c r="P10" s="44"/>
      <c r="Q10" s="44"/>
      <c r="R10" s="46"/>
      <c r="S10" s="46"/>
      <c r="T10" s="46"/>
      <c r="U10" s="44"/>
      <c r="V10" s="44"/>
      <c r="W10" s="44"/>
      <c r="X10" s="44"/>
      <c r="Y10" s="44"/>
      <c r="Z10" s="44"/>
      <c r="AA10" s="44"/>
      <c r="AB10" s="44" t="s">
        <v>86</v>
      </c>
      <c r="AC10" s="44" t="s">
        <v>88</v>
      </c>
      <c r="AD10" s="83"/>
      <c r="AE10" s="43"/>
      <c r="AF10" s="44" t="s">
        <v>86</v>
      </c>
      <c r="AG10" s="46" t="s">
        <v>88</v>
      </c>
      <c r="AH10" s="83"/>
      <c r="AI10" s="46"/>
      <c r="AJ10" s="44" t="s">
        <v>90</v>
      </c>
      <c r="AK10" s="46" t="s">
        <v>88</v>
      </c>
      <c r="AL10" s="83"/>
      <c r="AM10" s="46"/>
      <c r="AN10" s="46"/>
      <c r="AO10" s="94"/>
      <c r="AP10" s="88"/>
      <c r="AR10" s="85"/>
      <c r="AT10" s="66"/>
      <c r="AU10" s="66"/>
      <c r="AV10" s="66"/>
      <c r="AW10" s="66"/>
      <c r="AX10" s="66"/>
      <c r="AY10" s="66"/>
      <c r="AZ10" s="66"/>
      <c r="BA10" s="66"/>
      <c r="BB10" s="66"/>
      <c r="BC10" s="66"/>
      <c r="BD10" s="66"/>
    </row>
    <row r="11" spans="1:56" ht="6" customHeight="1" x14ac:dyDescent="0.2">
      <c r="A11" s="46"/>
      <c r="B11" s="46"/>
      <c r="C11" s="46"/>
      <c r="D11" s="46"/>
      <c r="E11" s="43"/>
      <c r="F11" s="44"/>
      <c r="G11" s="43"/>
      <c r="H11" s="48"/>
      <c r="I11" s="46"/>
      <c r="J11" s="46"/>
      <c r="K11" s="46"/>
      <c r="L11" s="46"/>
      <c r="M11" s="44"/>
      <c r="N11" s="44"/>
      <c r="O11" s="44"/>
      <c r="P11" s="44"/>
      <c r="Q11" s="44"/>
      <c r="R11" s="46"/>
      <c r="S11" s="46"/>
      <c r="T11" s="46"/>
      <c r="U11" s="44"/>
      <c r="V11" s="44"/>
      <c r="W11" s="44"/>
      <c r="X11" s="44"/>
      <c r="Y11" s="44"/>
      <c r="Z11" s="44"/>
      <c r="AA11" s="44"/>
      <c r="AB11" s="44"/>
      <c r="AC11" s="44"/>
      <c r="AD11" s="43"/>
      <c r="AE11" s="43"/>
      <c r="AF11" s="44"/>
      <c r="AG11" s="46"/>
      <c r="AH11" s="46"/>
      <c r="AI11" s="46"/>
      <c r="AJ11" s="44"/>
      <c r="AK11" s="46"/>
      <c r="AL11" s="46"/>
      <c r="AM11" s="46"/>
      <c r="AN11" s="46"/>
      <c r="AO11" s="48"/>
      <c r="AR11" s="46"/>
      <c r="AT11" s="66"/>
      <c r="AU11" s="66"/>
      <c r="AV11" s="66"/>
      <c r="AW11" s="66"/>
      <c r="AX11" s="66"/>
      <c r="AY11" s="66"/>
      <c r="AZ11" s="66"/>
      <c r="BA11" s="66"/>
      <c r="BB11" s="66"/>
      <c r="BC11" s="66"/>
      <c r="BD11" s="66"/>
    </row>
    <row r="12" spans="1:56" ht="19.5" customHeight="1" x14ac:dyDescent="0.3">
      <c r="A12" s="46">
        <v>1</v>
      </c>
      <c r="B12" s="46" t="s">
        <v>77</v>
      </c>
      <c r="C12" s="48">
        <v>743652</v>
      </c>
      <c r="D12" s="48"/>
      <c r="E12" s="77" t="s">
        <v>152</v>
      </c>
      <c r="F12" s="43"/>
      <c r="G12" s="77" t="s">
        <v>152</v>
      </c>
      <c r="H12" s="48"/>
      <c r="I12" s="53">
        <v>369</v>
      </c>
      <c r="J12" s="54">
        <v>404</v>
      </c>
      <c r="K12" s="55">
        <f>I12+J12</f>
        <v>773</v>
      </c>
      <c r="L12" s="48"/>
      <c r="M12" s="48">
        <v>195</v>
      </c>
      <c r="N12" s="48">
        <v>490</v>
      </c>
      <c r="O12" s="48">
        <v>301</v>
      </c>
      <c r="P12" s="48">
        <v>312</v>
      </c>
      <c r="Q12" s="48">
        <f>SUM(O12:P12)</f>
        <v>613</v>
      </c>
      <c r="R12" s="48"/>
      <c r="S12" s="56">
        <v>1</v>
      </c>
      <c r="T12" s="48"/>
      <c r="U12" s="48">
        <v>1</v>
      </c>
      <c r="V12" s="48">
        <v>9</v>
      </c>
      <c r="W12" s="48"/>
      <c r="X12" s="48"/>
      <c r="Y12" s="48"/>
      <c r="Z12" s="48"/>
      <c r="AA12" s="48"/>
      <c r="AB12" s="48">
        <v>246</v>
      </c>
      <c r="AC12" s="48">
        <v>0</v>
      </c>
      <c r="AD12" s="48">
        <f>AB12+AC12</f>
        <v>246</v>
      </c>
      <c r="AE12" s="48"/>
      <c r="AF12" s="48">
        <v>185</v>
      </c>
      <c r="AG12" s="48">
        <v>0</v>
      </c>
      <c r="AH12" s="48">
        <f>AF12+AG12</f>
        <v>185</v>
      </c>
      <c r="AI12" s="48"/>
      <c r="AJ12" s="48">
        <v>172</v>
      </c>
      <c r="AK12" s="48">
        <v>0</v>
      </c>
      <c r="AL12" s="48">
        <f t="shared" ref="AL12:AL24" si="0">AJ12+AK12</f>
        <v>172</v>
      </c>
      <c r="AM12" s="48"/>
      <c r="AN12" s="48">
        <f>AD12+AH12+AL12</f>
        <v>603</v>
      </c>
      <c r="AO12" s="68">
        <f>Q12-(U12+V12)-AN12-Z12</f>
        <v>0</v>
      </c>
      <c r="AP12" s="46"/>
      <c r="AR12" s="56">
        <v>1</v>
      </c>
      <c r="AT12" s="66"/>
      <c r="AU12" s="66"/>
      <c r="AV12" s="66"/>
      <c r="AW12" s="66"/>
      <c r="AX12" s="66"/>
      <c r="AY12" s="66"/>
      <c r="AZ12" s="66"/>
      <c r="BA12" s="66"/>
      <c r="BB12" s="66"/>
      <c r="BC12" s="66"/>
      <c r="BD12" s="66"/>
    </row>
    <row r="13" spans="1:56" ht="18.75" customHeight="1" x14ac:dyDescent="0.3">
      <c r="A13" s="46">
        <v>2</v>
      </c>
      <c r="B13" s="49" t="s">
        <v>78</v>
      </c>
      <c r="C13" s="48">
        <v>760158</v>
      </c>
      <c r="D13" s="48"/>
      <c r="E13" s="77" t="s">
        <v>152</v>
      </c>
      <c r="F13" s="43"/>
      <c r="G13" s="77" t="s">
        <v>152</v>
      </c>
      <c r="H13" s="48"/>
      <c r="I13" s="53">
        <v>450</v>
      </c>
      <c r="J13" s="54">
        <v>480</v>
      </c>
      <c r="K13" s="55">
        <f t="shared" ref="K13:K24" si="1">I13+J13</f>
        <v>930</v>
      </c>
      <c r="L13" s="48"/>
      <c r="M13" s="48">
        <v>184</v>
      </c>
      <c r="N13" s="48">
        <v>470</v>
      </c>
      <c r="O13" s="48">
        <v>281</v>
      </c>
      <c r="P13" s="48">
        <v>315</v>
      </c>
      <c r="Q13" s="48">
        <f t="shared" ref="Q13:Q24" si="2">SUM(O13:P13)</f>
        <v>596</v>
      </c>
      <c r="R13" s="48"/>
      <c r="S13" s="56">
        <v>2</v>
      </c>
      <c r="T13" s="48"/>
      <c r="U13" s="48">
        <v>0</v>
      </c>
      <c r="V13" s="48">
        <v>8</v>
      </c>
      <c r="W13" s="48"/>
      <c r="X13" s="48"/>
      <c r="Y13" s="48"/>
      <c r="Z13" s="48"/>
      <c r="AA13" s="48"/>
      <c r="AB13" s="48">
        <v>243</v>
      </c>
      <c r="AC13" s="48">
        <v>0</v>
      </c>
      <c r="AD13" s="48">
        <f t="shared" ref="AD13:AD24" si="3">AB13+AC13</f>
        <v>243</v>
      </c>
      <c r="AE13" s="48"/>
      <c r="AF13" s="48">
        <v>147</v>
      </c>
      <c r="AG13" s="48">
        <v>0</v>
      </c>
      <c r="AH13" s="48">
        <f>AF13+AG13</f>
        <v>147</v>
      </c>
      <c r="AI13" s="48"/>
      <c r="AJ13" s="48">
        <v>198</v>
      </c>
      <c r="AK13" s="48">
        <v>0</v>
      </c>
      <c r="AL13" s="48">
        <f t="shared" si="0"/>
        <v>198</v>
      </c>
      <c r="AM13" s="48"/>
      <c r="AN13" s="48">
        <f t="shared" ref="AN13:AN24" si="4">AD13+AH13+AL13</f>
        <v>588</v>
      </c>
      <c r="AO13" s="68">
        <f t="shared" ref="AO13:AO24" si="5">Q13-(U13+V13)-AN13-Z13</f>
        <v>0</v>
      </c>
      <c r="AP13" s="46"/>
      <c r="AR13" s="56">
        <v>2</v>
      </c>
      <c r="AT13" s="66"/>
      <c r="AU13" s="66"/>
      <c r="AV13" s="66"/>
      <c r="AW13" s="66"/>
      <c r="AX13" s="66"/>
      <c r="AY13" s="66"/>
      <c r="AZ13" s="66"/>
      <c r="BA13" s="66"/>
      <c r="BB13" s="66"/>
      <c r="BC13" s="66"/>
      <c r="BD13" s="66"/>
    </row>
    <row r="14" spans="1:56" ht="19.5" customHeight="1" x14ac:dyDescent="0.3">
      <c r="A14" s="46">
        <v>3</v>
      </c>
      <c r="B14" s="46" t="s">
        <v>81</v>
      </c>
      <c r="C14" s="48">
        <v>760193</v>
      </c>
      <c r="D14" s="48"/>
      <c r="E14" s="77" t="s">
        <v>152</v>
      </c>
      <c r="F14" s="43"/>
      <c r="G14" s="77" t="s">
        <v>152</v>
      </c>
      <c r="H14" s="48"/>
      <c r="I14" s="53">
        <v>571</v>
      </c>
      <c r="J14" s="54">
        <v>624</v>
      </c>
      <c r="K14" s="55">
        <f t="shared" si="1"/>
        <v>1195</v>
      </c>
      <c r="L14" s="48"/>
      <c r="M14" s="48">
        <v>314</v>
      </c>
      <c r="N14" s="48">
        <v>741</v>
      </c>
      <c r="O14" s="48">
        <v>475</v>
      </c>
      <c r="P14" s="48">
        <v>502</v>
      </c>
      <c r="Q14" s="48">
        <f t="shared" si="2"/>
        <v>977</v>
      </c>
      <c r="R14" s="48"/>
      <c r="S14" s="56">
        <v>3</v>
      </c>
      <c r="T14" s="48"/>
      <c r="U14" s="48">
        <v>3</v>
      </c>
      <c r="V14" s="48">
        <v>21</v>
      </c>
      <c r="W14" s="48"/>
      <c r="X14" s="48"/>
      <c r="Y14" s="48"/>
      <c r="Z14" s="48"/>
      <c r="AA14" s="48"/>
      <c r="AB14" s="48">
        <v>338</v>
      </c>
      <c r="AC14" s="48">
        <v>0</v>
      </c>
      <c r="AD14" s="48">
        <f t="shared" si="3"/>
        <v>338</v>
      </c>
      <c r="AE14" s="48"/>
      <c r="AF14" s="48">
        <v>380</v>
      </c>
      <c r="AG14" s="48">
        <v>0</v>
      </c>
      <c r="AH14" s="48">
        <f t="shared" ref="AH14:AH24" si="6">AF14+AG14</f>
        <v>380</v>
      </c>
      <c r="AI14" s="48"/>
      <c r="AJ14" s="48">
        <v>235</v>
      </c>
      <c r="AK14" s="48">
        <v>0</v>
      </c>
      <c r="AL14" s="48">
        <f t="shared" si="0"/>
        <v>235</v>
      </c>
      <c r="AM14" s="48"/>
      <c r="AN14" s="48">
        <f t="shared" si="4"/>
        <v>953</v>
      </c>
      <c r="AO14" s="68">
        <f t="shared" si="5"/>
        <v>0</v>
      </c>
      <c r="AP14" s="46"/>
      <c r="AR14" s="56">
        <v>3</v>
      </c>
      <c r="AT14" s="66"/>
      <c r="AU14" s="66"/>
      <c r="AV14" s="66"/>
      <c r="AW14" s="66"/>
      <c r="AX14" s="66"/>
      <c r="AY14" s="66"/>
      <c r="AZ14" s="66"/>
      <c r="BA14" s="66"/>
      <c r="BB14" s="66"/>
      <c r="BC14" s="66"/>
      <c r="BD14" s="66"/>
    </row>
    <row r="15" spans="1:56" ht="19.5" customHeight="1" x14ac:dyDescent="0.3">
      <c r="A15" s="46">
        <v>4</v>
      </c>
      <c r="B15" s="46" t="s">
        <v>79</v>
      </c>
      <c r="C15" s="48">
        <v>742259</v>
      </c>
      <c r="D15" s="48"/>
      <c r="E15" s="77" t="s">
        <v>152</v>
      </c>
      <c r="F15" s="43"/>
      <c r="G15" s="77" t="s">
        <v>152</v>
      </c>
      <c r="H15" s="48"/>
      <c r="I15" s="53">
        <v>442</v>
      </c>
      <c r="J15" s="54">
        <v>468</v>
      </c>
      <c r="K15" s="55">
        <f t="shared" si="1"/>
        <v>910</v>
      </c>
      <c r="L15" s="48"/>
      <c r="M15" s="48">
        <v>267</v>
      </c>
      <c r="N15" s="48">
        <v>636</v>
      </c>
      <c r="O15" s="48">
        <v>370</v>
      </c>
      <c r="P15" s="48">
        <v>383</v>
      </c>
      <c r="Q15" s="48">
        <f t="shared" si="2"/>
        <v>753</v>
      </c>
      <c r="R15" s="48"/>
      <c r="S15" s="56">
        <v>4</v>
      </c>
      <c r="T15" s="48"/>
      <c r="U15" s="48">
        <v>3</v>
      </c>
      <c r="V15" s="48">
        <v>13</v>
      </c>
      <c r="W15" s="48"/>
      <c r="X15" s="48"/>
      <c r="Y15" s="48"/>
      <c r="Z15" s="48"/>
      <c r="AA15" s="48"/>
      <c r="AB15" s="48">
        <v>285</v>
      </c>
      <c r="AC15" s="48">
        <v>0</v>
      </c>
      <c r="AD15" s="48">
        <f t="shared" si="3"/>
        <v>285</v>
      </c>
      <c r="AE15" s="48"/>
      <c r="AF15" s="48">
        <v>252</v>
      </c>
      <c r="AG15" s="48">
        <v>0</v>
      </c>
      <c r="AH15" s="48">
        <f t="shared" si="6"/>
        <v>252</v>
      </c>
      <c r="AI15" s="48"/>
      <c r="AJ15" s="48">
        <v>200</v>
      </c>
      <c r="AK15" s="48">
        <v>0</v>
      </c>
      <c r="AL15" s="48">
        <f t="shared" si="0"/>
        <v>200</v>
      </c>
      <c r="AM15" s="48"/>
      <c r="AN15" s="48">
        <f t="shared" si="4"/>
        <v>737</v>
      </c>
      <c r="AO15" s="68">
        <f t="shared" si="5"/>
        <v>0</v>
      </c>
      <c r="AP15" s="46"/>
      <c r="AR15" s="56">
        <v>4</v>
      </c>
      <c r="AT15" s="66"/>
      <c r="AU15" s="66"/>
      <c r="AV15" s="66"/>
      <c r="AW15" s="66"/>
      <c r="AX15" s="66"/>
      <c r="AY15" s="66"/>
      <c r="AZ15" s="66"/>
      <c r="BA15" s="66"/>
      <c r="BB15" s="66"/>
      <c r="BC15" s="66"/>
      <c r="BD15" s="66"/>
    </row>
    <row r="16" spans="1:56" ht="19.5" customHeight="1" x14ac:dyDescent="0.3">
      <c r="A16" s="46">
        <v>5</v>
      </c>
      <c r="B16" s="46" t="s">
        <v>79</v>
      </c>
      <c r="C16" s="48">
        <v>742259</v>
      </c>
      <c r="D16" s="48"/>
      <c r="E16" s="77" t="s">
        <v>152</v>
      </c>
      <c r="F16" s="43"/>
      <c r="G16" s="77" t="s">
        <v>152</v>
      </c>
      <c r="H16" s="48"/>
      <c r="I16" s="53">
        <v>518</v>
      </c>
      <c r="J16" s="54">
        <v>555</v>
      </c>
      <c r="K16" s="55">
        <f t="shared" si="1"/>
        <v>1073</v>
      </c>
      <c r="L16" s="48"/>
      <c r="M16" s="48">
        <v>242</v>
      </c>
      <c r="N16" s="48">
        <v>617</v>
      </c>
      <c r="O16" s="48">
        <v>396</v>
      </c>
      <c r="P16" s="48">
        <v>431</v>
      </c>
      <c r="Q16" s="48">
        <f t="shared" si="2"/>
        <v>827</v>
      </c>
      <c r="R16" s="48"/>
      <c r="S16" s="56">
        <v>5</v>
      </c>
      <c r="T16" s="48"/>
      <c r="U16" s="48">
        <v>2</v>
      </c>
      <c r="V16" s="48">
        <v>11</v>
      </c>
      <c r="W16" s="48"/>
      <c r="X16" s="48"/>
      <c r="Y16" s="48"/>
      <c r="Z16" s="48"/>
      <c r="AA16" s="48"/>
      <c r="AB16" s="48">
        <v>300</v>
      </c>
      <c r="AC16" s="48">
        <v>0</v>
      </c>
      <c r="AD16" s="48">
        <f t="shared" si="3"/>
        <v>300</v>
      </c>
      <c r="AE16" s="48"/>
      <c r="AF16" s="48">
        <v>311</v>
      </c>
      <c r="AG16" s="48">
        <v>0</v>
      </c>
      <c r="AH16" s="48">
        <f t="shared" si="6"/>
        <v>311</v>
      </c>
      <c r="AI16" s="48"/>
      <c r="AJ16" s="48">
        <v>203</v>
      </c>
      <c r="AK16" s="48">
        <v>0</v>
      </c>
      <c r="AL16" s="48">
        <f t="shared" si="0"/>
        <v>203</v>
      </c>
      <c r="AM16" s="48"/>
      <c r="AN16" s="48">
        <f t="shared" si="4"/>
        <v>814</v>
      </c>
      <c r="AO16" s="68">
        <f t="shared" si="5"/>
        <v>0</v>
      </c>
      <c r="AP16" s="46"/>
      <c r="AR16" s="56">
        <v>5</v>
      </c>
      <c r="AT16" s="66"/>
      <c r="AU16" s="66"/>
      <c r="AV16" s="66"/>
      <c r="AW16" s="66"/>
      <c r="AX16" s="66"/>
      <c r="AY16" s="66"/>
      <c r="AZ16" s="66"/>
      <c r="BA16" s="66"/>
      <c r="BB16" s="66"/>
      <c r="BC16" s="66"/>
      <c r="BD16" s="66"/>
    </row>
    <row r="17" spans="1:56" ht="19.5" customHeight="1" x14ac:dyDescent="0.3">
      <c r="A17" s="46">
        <v>6</v>
      </c>
      <c r="B17" s="46" t="s">
        <v>81</v>
      </c>
      <c r="C17" s="48">
        <v>760193</v>
      </c>
      <c r="D17" s="48"/>
      <c r="E17" s="77" t="s">
        <v>152</v>
      </c>
      <c r="F17" s="43"/>
      <c r="G17" s="77" t="s">
        <v>152</v>
      </c>
      <c r="H17" s="48"/>
      <c r="I17" s="53">
        <v>420</v>
      </c>
      <c r="J17" s="54">
        <v>427</v>
      </c>
      <c r="K17" s="55">
        <f t="shared" si="1"/>
        <v>847</v>
      </c>
      <c r="L17" s="48"/>
      <c r="M17" s="48">
        <v>200</v>
      </c>
      <c r="N17" s="48">
        <v>430</v>
      </c>
      <c r="O17" s="48">
        <v>313</v>
      </c>
      <c r="P17" s="48">
        <v>309</v>
      </c>
      <c r="Q17" s="48">
        <f t="shared" si="2"/>
        <v>622</v>
      </c>
      <c r="R17" s="48"/>
      <c r="S17" s="56">
        <v>6</v>
      </c>
      <c r="T17" s="48"/>
      <c r="U17" s="48">
        <v>4</v>
      </c>
      <c r="V17" s="48">
        <v>12</v>
      </c>
      <c r="W17" s="48"/>
      <c r="X17" s="48"/>
      <c r="Y17" s="48"/>
      <c r="Z17" s="48"/>
      <c r="AA17" s="48"/>
      <c r="AB17" s="48">
        <v>246</v>
      </c>
      <c r="AC17" s="48">
        <v>0</v>
      </c>
      <c r="AD17" s="48">
        <f t="shared" si="3"/>
        <v>246</v>
      </c>
      <c r="AE17" s="48"/>
      <c r="AF17" s="48">
        <v>239</v>
      </c>
      <c r="AG17" s="48">
        <v>0</v>
      </c>
      <c r="AH17" s="48">
        <f t="shared" si="6"/>
        <v>239</v>
      </c>
      <c r="AI17" s="48"/>
      <c r="AJ17" s="48">
        <v>121</v>
      </c>
      <c r="AK17" s="48">
        <v>0</v>
      </c>
      <c r="AL17" s="48">
        <f t="shared" si="0"/>
        <v>121</v>
      </c>
      <c r="AM17" s="48"/>
      <c r="AN17" s="48">
        <f t="shared" si="4"/>
        <v>606</v>
      </c>
      <c r="AO17" s="68">
        <f t="shared" si="5"/>
        <v>0</v>
      </c>
      <c r="AP17" s="46"/>
      <c r="AR17" s="56">
        <v>6</v>
      </c>
      <c r="AT17" s="66"/>
      <c r="AU17" s="66"/>
      <c r="AV17" s="66"/>
      <c r="AW17" s="66"/>
      <c r="AX17" s="66"/>
      <c r="AY17" s="66"/>
      <c r="AZ17" s="66"/>
      <c r="BA17" s="66"/>
      <c r="BB17" s="66"/>
      <c r="BC17" s="66"/>
      <c r="BD17" s="66"/>
    </row>
    <row r="18" spans="1:56" ht="19.5" customHeight="1" x14ac:dyDescent="0.3">
      <c r="A18" s="46">
        <v>7</v>
      </c>
      <c r="B18" s="46" t="s">
        <v>81</v>
      </c>
      <c r="C18" s="48">
        <v>760193</v>
      </c>
      <c r="D18" s="48"/>
      <c r="E18" s="77" t="s">
        <v>152</v>
      </c>
      <c r="F18" s="43"/>
      <c r="G18" s="77" t="s">
        <v>152</v>
      </c>
      <c r="H18" s="48"/>
      <c r="I18" s="53">
        <v>433</v>
      </c>
      <c r="J18" s="54">
        <v>449</v>
      </c>
      <c r="K18" s="55">
        <f t="shared" si="1"/>
        <v>882</v>
      </c>
      <c r="L18" s="48"/>
      <c r="M18" s="48">
        <v>206</v>
      </c>
      <c r="N18" s="48">
        <v>557</v>
      </c>
      <c r="O18" s="48">
        <v>356</v>
      </c>
      <c r="P18" s="48">
        <v>354</v>
      </c>
      <c r="Q18" s="48">
        <f t="shared" si="2"/>
        <v>710</v>
      </c>
      <c r="R18" s="48"/>
      <c r="S18" s="56">
        <v>7</v>
      </c>
      <c r="T18" s="48"/>
      <c r="U18" s="48">
        <v>2</v>
      </c>
      <c r="V18" s="48">
        <v>10</v>
      </c>
      <c r="W18" s="48"/>
      <c r="X18" s="48"/>
      <c r="Y18" s="48"/>
      <c r="Z18" s="48"/>
      <c r="AA18" s="48"/>
      <c r="AB18" s="48">
        <v>271</v>
      </c>
      <c r="AC18" s="48">
        <v>0</v>
      </c>
      <c r="AD18" s="48">
        <f t="shared" si="3"/>
        <v>271</v>
      </c>
      <c r="AE18" s="48"/>
      <c r="AF18" s="48">
        <v>242</v>
      </c>
      <c r="AG18" s="48">
        <v>0</v>
      </c>
      <c r="AH18" s="48">
        <f t="shared" si="6"/>
        <v>242</v>
      </c>
      <c r="AI18" s="48"/>
      <c r="AJ18" s="48">
        <v>185</v>
      </c>
      <c r="AK18" s="48">
        <v>0</v>
      </c>
      <c r="AL18" s="48">
        <f t="shared" si="0"/>
        <v>185</v>
      </c>
      <c r="AM18" s="48"/>
      <c r="AN18" s="48">
        <f t="shared" si="4"/>
        <v>698</v>
      </c>
      <c r="AO18" s="68">
        <f t="shared" si="5"/>
        <v>0</v>
      </c>
      <c r="AP18" s="46"/>
      <c r="AR18" s="56">
        <v>7</v>
      </c>
      <c r="AT18" s="66"/>
      <c r="AU18" s="66"/>
      <c r="AV18" s="66"/>
      <c r="AW18" s="66"/>
      <c r="AX18" s="66"/>
      <c r="AY18" s="66"/>
      <c r="AZ18" s="66"/>
      <c r="BA18" s="66"/>
      <c r="BB18" s="66"/>
      <c r="BC18" s="66"/>
      <c r="BD18" s="66"/>
    </row>
    <row r="19" spans="1:56" ht="19.5" customHeight="1" x14ac:dyDescent="0.3">
      <c r="A19" s="46">
        <v>8</v>
      </c>
      <c r="B19" s="46" t="s">
        <v>79</v>
      </c>
      <c r="C19" s="48">
        <v>742259</v>
      </c>
      <c r="D19" s="48"/>
      <c r="E19" s="77" t="s">
        <v>152</v>
      </c>
      <c r="F19" s="43"/>
      <c r="G19" s="77" t="s">
        <v>152</v>
      </c>
      <c r="H19" s="48"/>
      <c r="I19" s="53">
        <v>514</v>
      </c>
      <c r="J19" s="54">
        <v>492</v>
      </c>
      <c r="K19" s="55">
        <f t="shared" si="1"/>
        <v>1006</v>
      </c>
      <c r="L19" s="48"/>
      <c r="M19" s="48">
        <v>234</v>
      </c>
      <c r="N19" s="48">
        <v>541</v>
      </c>
      <c r="O19" s="48">
        <v>376</v>
      </c>
      <c r="P19" s="48">
        <v>371</v>
      </c>
      <c r="Q19" s="48">
        <f t="shared" si="2"/>
        <v>747</v>
      </c>
      <c r="R19" s="48"/>
      <c r="S19" s="56">
        <v>8</v>
      </c>
      <c r="T19" s="48"/>
      <c r="U19" s="48">
        <v>2</v>
      </c>
      <c r="V19" s="48">
        <v>7</v>
      </c>
      <c r="W19" s="48"/>
      <c r="X19" s="48"/>
      <c r="Y19" s="48"/>
      <c r="Z19" s="48">
        <v>3</v>
      </c>
      <c r="AA19" s="48"/>
      <c r="AB19" s="48">
        <v>263</v>
      </c>
      <c r="AC19" s="48">
        <v>0</v>
      </c>
      <c r="AD19" s="48">
        <f t="shared" si="3"/>
        <v>263</v>
      </c>
      <c r="AE19" s="48"/>
      <c r="AF19" s="48">
        <v>310</v>
      </c>
      <c r="AG19" s="48">
        <v>0</v>
      </c>
      <c r="AH19" s="48">
        <f t="shared" si="6"/>
        <v>310</v>
      </c>
      <c r="AI19" s="48"/>
      <c r="AJ19" s="48">
        <v>162</v>
      </c>
      <c r="AK19" s="48">
        <v>0</v>
      </c>
      <c r="AL19" s="48">
        <f t="shared" si="0"/>
        <v>162</v>
      </c>
      <c r="AM19" s="48"/>
      <c r="AN19" s="48">
        <f t="shared" si="4"/>
        <v>735</v>
      </c>
      <c r="AO19" s="68">
        <f>Q19-(U19+V19)-AN19-Z19</f>
        <v>0</v>
      </c>
      <c r="AP19" s="46"/>
      <c r="AR19" s="56">
        <v>8</v>
      </c>
      <c r="AT19" s="66"/>
      <c r="AU19" s="66"/>
      <c r="AV19" s="66"/>
      <c r="AW19" s="66"/>
      <c r="AX19" s="66"/>
      <c r="AY19" s="66"/>
      <c r="AZ19" s="66"/>
      <c r="BA19" s="66"/>
      <c r="BB19" s="66"/>
      <c r="BC19" s="66"/>
      <c r="BD19" s="66"/>
    </row>
    <row r="20" spans="1:56" ht="19.5" customHeight="1" x14ac:dyDescent="0.3">
      <c r="A20" s="46">
        <v>9</v>
      </c>
      <c r="B20" s="46" t="s">
        <v>78</v>
      </c>
      <c r="C20" s="48">
        <v>760158</v>
      </c>
      <c r="D20" s="48"/>
      <c r="E20" s="77" t="s">
        <v>152</v>
      </c>
      <c r="F20" s="43"/>
      <c r="G20" s="77" t="s">
        <v>152</v>
      </c>
      <c r="H20" s="48"/>
      <c r="I20" s="53">
        <v>379</v>
      </c>
      <c r="J20" s="54">
        <v>426</v>
      </c>
      <c r="K20" s="55">
        <f t="shared" si="1"/>
        <v>805</v>
      </c>
      <c r="L20" s="48"/>
      <c r="M20" s="48">
        <v>164</v>
      </c>
      <c r="N20" s="48">
        <v>491</v>
      </c>
      <c r="O20" s="48">
        <v>285</v>
      </c>
      <c r="P20" s="48">
        <v>326</v>
      </c>
      <c r="Q20" s="48">
        <f t="shared" si="2"/>
        <v>611</v>
      </c>
      <c r="R20" s="48"/>
      <c r="S20" s="56">
        <v>9</v>
      </c>
      <c r="T20" s="48"/>
      <c r="U20" s="48">
        <v>0</v>
      </c>
      <c r="V20" s="48">
        <v>11</v>
      </c>
      <c r="W20" s="48"/>
      <c r="X20" s="48"/>
      <c r="Y20" s="48"/>
      <c r="Z20" s="48"/>
      <c r="AA20" s="48"/>
      <c r="AB20" s="48">
        <v>257</v>
      </c>
      <c r="AC20" s="48">
        <v>0</v>
      </c>
      <c r="AD20" s="48">
        <f t="shared" si="3"/>
        <v>257</v>
      </c>
      <c r="AE20" s="48"/>
      <c r="AF20" s="48">
        <v>185</v>
      </c>
      <c r="AG20" s="48">
        <v>0</v>
      </c>
      <c r="AH20" s="48">
        <f t="shared" si="6"/>
        <v>185</v>
      </c>
      <c r="AI20" s="48"/>
      <c r="AJ20" s="48">
        <v>158</v>
      </c>
      <c r="AK20" s="48">
        <v>0</v>
      </c>
      <c r="AL20" s="48">
        <f t="shared" si="0"/>
        <v>158</v>
      </c>
      <c r="AM20" s="48"/>
      <c r="AN20" s="48">
        <f t="shared" si="4"/>
        <v>600</v>
      </c>
      <c r="AO20" s="68">
        <f t="shared" si="5"/>
        <v>0</v>
      </c>
      <c r="AP20" s="46"/>
      <c r="AR20" s="56">
        <v>9</v>
      </c>
      <c r="AT20" s="66"/>
      <c r="AU20" s="66"/>
      <c r="AV20" s="66"/>
      <c r="AW20" s="66"/>
      <c r="AX20" s="66"/>
      <c r="AY20" s="66"/>
      <c r="AZ20" s="66"/>
      <c r="BA20" s="66"/>
      <c r="BB20" s="66"/>
      <c r="BC20" s="66"/>
      <c r="BD20" s="66"/>
    </row>
    <row r="21" spans="1:56" ht="19.5" customHeight="1" x14ac:dyDescent="0.3">
      <c r="A21" s="46">
        <v>10</v>
      </c>
      <c r="B21" s="46" t="s">
        <v>79</v>
      </c>
      <c r="C21" s="48">
        <v>742259</v>
      </c>
      <c r="D21" s="48"/>
      <c r="E21" s="77" t="s">
        <v>152</v>
      </c>
      <c r="F21" s="43"/>
      <c r="G21" s="77" t="s">
        <v>152</v>
      </c>
      <c r="H21" s="48"/>
      <c r="I21" s="53">
        <v>491</v>
      </c>
      <c r="J21" s="54">
        <v>532</v>
      </c>
      <c r="K21" s="55">
        <f t="shared" si="1"/>
        <v>1023</v>
      </c>
      <c r="L21" s="48"/>
      <c r="M21" s="48">
        <v>235</v>
      </c>
      <c r="N21" s="48">
        <v>601</v>
      </c>
      <c r="O21" s="48">
        <v>400</v>
      </c>
      <c r="P21" s="48">
        <v>413</v>
      </c>
      <c r="Q21" s="48">
        <f t="shared" si="2"/>
        <v>813</v>
      </c>
      <c r="R21" s="48"/>
      <c r="S21" s="56">
        <v>10</v>
      </c>
      <c r="T21" s="48"/>
      <c r="U21" s="48">
        <v>5</v>
      </c>
      <c r="V21" s="48">
        <v>8</v>
      </c>
      <c r="W21" s="48"/>
      <c r="X21" s="48"/>
      <c r="Y21" s="48"/>
      <c r="Z21" s="48"/>
      <c r="AA21" s="48"/>
      <c r="AB21" s="48">
        <v>294</v>
      </c>
      <c r="AC21" s="48">
        <v>0</v>
      </c>
      <c r="AD21" s="48">
        <f t="shared" si="3"/>
        <v>294</v>
      </c>
      <c r="AE21" s="48"/>
      <c r="AF21" s="48">
        <v>309</v>
      </c>
      <c r="AG21" s="48">
        <v>0</v>
      </c>
      <c r="AH21" s="48">
        <f t="shared" si="6"/>
        <v>309</v>
      </c>
      <c r="AI21" s="48"/>
      <c r="AJ21" s="48">
        <v>197</v>
      </c>
      <c r="AK21" s="48">
        <v>0</v>
      </c>
      <c r="AL21" s="48">
        <f t="shared" si="0"/>
        <v>197</v>
      </c>
      <c r="AM21" s="48"/>
      <c r="AN21" s="48">
        <f t="shared" si="4"/>
        <v>800</v>
      </c>
      <c r="AO21" s="68">
        <f t="shared" si="5"/>
        <v>0</v>
      </c>
      <c r="AP21" s="46"/>
      <c r="AR21" s="56">
        <v>10</v>
      </c>
      <c r="AT21" s="66"/>
      <c r="AU21" s="66"/>
      <c r="AV21" s="66"/>
      <c r="AW21" s="66"/>
      <c r="AX21" s="66"/>
      <c r="AY21" s="66"/>
      <c r="AZ21" s="66"/>
      <c r="BA21" s="66"/>
      <c r="BB21" s="66"/>
      <c r="BC21" s="66"/>
      <c r="BD21" s="66"/>
    </row>
    <row r="22" spans="1:56" ht="19.5" customHeight="1" x14ac:dyDescent="0.3">
      <c r="A22" s="46">
        <v>11</v>
      </c>
      <c r="B22" s="46" t="s">
        <v>80</v>
      </c>
      <c r="C22" s="48">
        <v>742597</v>
      </c>
      <c r="D22" s="48"/>
      <c r="E22" s="77" t="s">
        <v>152</v>
      </c>
      <c r="F22" s="43"/>
      <c r="G22" s="77" t="s">
        <v>152</v>
      </c>
      <c r="H22" s="48"/>
      <c r="I22" s="53">
        <v>279</v>
      </c>
      <c r="J22" s="54">
        <v>298</v>
      </c>
      <c r="K22" s="55">
        <f t="shared" si="1"/>
        <v>577</v>
      </c>
      <c r="L22" s="48"/>
      <c r="M22" s="48">
        <v>162</v>
      </c>
      <c r="N22" s="48">
        <v>338</v>
      </c>
      <c r="O22" s="48">
        <v>223</v>
      </c>
      <c r="P22" s="48">
        <v>234</v>
      </c>
      <c r="Q22" s="48">
        <f t="shared" si="2"/>
        <v>457</v>
      </c>
      <c r="R22" s="48"/>
      <c r="S22" s="56">
        <v>11</v>
      </c>
      <c r="T22" s="48"/>
      <c r="U22" s="48">
        <v>0</v>
      </c>
      <c r="V22" s="48">
        <v>2</v>
      </c>
      <c r="W22" s="48"/>
      <c r="X22" s="48"/>
      <c r="Y22" s="48"/>
      <c r="Z22" s="48"/>
      <c r="AA22" s="48"/>
      <c r="AB22" s="48">
        <v>115</v>
      </c>
      <c r="AC22" s="48">
        <v>0</v>
      </c>
      <c r="AD22" s="48">
        <f t="shared" si="3"/>
        <v>115</v>
      </c>
      <c r="AE22" s="48"/>
      <c r="AF22" s="48">
        <v>193</v>
      </c>
      <c r="AG22" s="48">
        <v>0</v>
      </c>
      <c r="AH22" s="48">
        <f t="shared" si="6"/>
        <v>193</v>
      </c>
      <c r="AI22" s="48"/>
      <c r="AJ22" s="48">
        <v>147</v>
      </c>
      <c r="AK22" s="48">
        <v>0</v>
      </c>
      <c r="AL22" s="48">
        <f t="shared" si="0"/>
        <v>147</v>
      </c>
      <c r="AM22" s="48"/>
      <c r="AN22" s="48">
        <f t="shared" si="4"/>
        <v>455</v>
      </c>
      <c r="AO22" s="68">
        <f t="shared" si="5"/>
        <v>0</v>
      </c>
      <c r="AP22" s="46"/>
      <c r="AR22" s="56">
        <v>11</v>
      </c>
      <c r="AT22" s="66"/>
      <c r="AU22" s="66"/>
      <c r="AV22" s="66"/>
      <c r="AW22" s="66"/>
      <c r="AX22" s="66"/>
      <c r="AY22" s="66"/>
      <c r="AZ22" s="66"/>
      <c r="BA22" s="66"/>
      <c r="BB22" s="66"/>
      <c r="BC22" s="66"/>
      <c r="BD22" s="66"/>
    </row>
    <row r="23" spans="1:56" ht="19.5" customHeight="1" x14ac:dyDescent="0.3">
      <c r="A23" s="46">
        <v>12</v>
      </c>
      <c r="B23" s="46" t="s">
        <v>81</v>
      </c>
      <c r="C23" s="48">
        <v>760193</v>
      </c>
      <c r="D23" s="48"/>
      <c r="E23" s="77" t="s">
        <v>152</v>
      </c>
      <c r="F23" s="43"/>
      <c r="G23" s="77" t="s">
        <v>152</v>
      </c>
      <c r="H23" s="48"/>
      <c r="I23" s="53">
        <v>470</v>
      </c>
      <c r="J23" s="54">
        <v>447</v>
      </c>
      <c r="K23" s="55">
        <f t="shared" si="1"/>
        <v>917</v>
      </c>
      <c r="L23" s="48"/>
      <c r="M23" s="48">
        <v>212</v>
      </c>
      <c r="N23" s="48">
        <v>530</v>
      </c>
      <c r="O23" s="48">
        <v>369</v>
      </c>
      <c r="P23" s="48">
        <v>351</v>
      </c>
      <c r="Q23" s="48">
        <f t="shared" si="2"/>
        <v>720</v>
      </c>
      <c r="R23" s="48"/>
      <c r="S23" s="56">
        <v>12</v>
      </c>
      <c r="T23" s="48"/>
      <c r="U23" s="48">
        <v>3</v>
      </c>
      <c r="V23" s="48">
        <v>9</v>
      </c>
      <c r="W23" s="48"/>
      <c r="X23" s="48"/>
      <c r="Y23" s="48"/>
      <c r="Z23" s="48"/>
      <c r="AA23" s="48"/>
      <c r="AB23" s="48">
        <v>245</v>
      </c>
      <c r="AC23" s="48">
        <v>0</v>
      </c>
      <c r="AD23" s="48">
        <f t="shared" si="3"/>
        <v>245</v>
      </c>
      <c r="AE23" s="48"/>
      <c r="AF23" s="48">
        <v>307</v>
      </c>
      <c r="AG23" s="48">
        <v>0</v>
      </c>
      <c r="AH23" s="48">
        <f t="shared" si="6"/>
        <v>307</v>
      </c>
      <c r="AI23" s="48"/>
      <c r="AJ23" s="48">
        <v>156</v>
      </c>
      <c r="AK23" s="48">
        <v>0</v>
      </c>
      <c r="AL23" s="48">
        <f t="shared" si="0"/>
        <v>156</v>
      </c>
      <c r="AM23" s="48"/>
      <c r="AN23" s="48">
        <f t="shared" si="4"/>
        <v>708</v>
      </c>
      <c r="AO23" s="68">
        <f t="shared" si="5"/>
        <v>0</v>
      </c>
      <c r="AP23" s="46"/>
      <c r="AR23" s="56">
        <v>12</v>
      </c>
      <c r="AT23" s="66"/>
      <c r="AU23" s="66"/>
      <c r="AV23" s="66"/>
      <c r="AW23" s="66"/>
      <c r="AX23" s="66"/>
      <c r="AY23" s="66"/>
      <c r="AZ23" s="66"/>
      <c r="BA23" s="66"/>
      <c r="BB23" s="66"/>
      <c r="BC23" s="66"/>
      <c r="BD23" s="66"/>
    </row>
    <row r="24" spans="1:56" ht="18.75" customHeight="1" x14ac:dyDescent="0.3">
      <c r="A24" s="46">
        <v>13</v>
      </c>
      <c r="B24" s="46" t="s">
        <v>77</v>
      </c>
      <c r="C24" s="48">
        <v>743652</v>
      </c>
      <c r="D24" s="48"/>
      <c r="E24" s="77" t="s">
        <v>152</v>
      </c>
      <c r="F24" s="43"/>
      <c r="G24" s="77" t="s">
        <v>152</v>
      </c>
      <c r="H24" s="48"/>
      <c r="I24" s="53">
        <v>430</v>
      </c>
      <c r="J24" s="54">
        <v>470</v>
      </c>
      <c r="K24" s="55">
        <f t="shared" si="1"/>
        <v>900</v>
      </c>
      <c r="L24" s="48"/>
      <c r="M24" s="48">
        <v>228</v>
      </c>
      <c r="N24" s="48">
        <v>567</v>
      </c>
      <c r="O24" s="48">
        <v>355</v>
      </c>
      <c r="P24" s="48">
        <v>366</v>
      </c>
      <c r="Q24" s="48">
        <f t="shared" si="2"/>
        <v>721</v>
      </c>
      <c r="R24" s="48"/>
      <c r="S24" s="56">
        <v>13</v>
      </c>
      <c r="T24" s="48"/>
      <c r="U24" s="48">
        <v>4</v>
      </c>
      <c r="V24" s="48">
        <v>17</v>
      </c>
      <c r="W24" s="48"/>
      <c r="X24" s="48"/>
      <c r="Y24" s="48"/>
      <c r="Z24" s="48"/>
      <c r="AA24" s="48"/>
      <c r="AB24" s="48">
        <v>295</v>
      </c>
      <c r="AC24" s="48">
        <v>0</v>
      </c>
      <c r="AD24" s="48">
        <f t="shared" si="3"/>
        <v>295</v>
      </c>
      <c r="AE24" s="48"/>
      <c r="AF24" s="48">
        <v>196</v>
      </c>
      <c r="AG24" s="48">
        <v>0</v>
      </c>
      <c r="AH24" s="48">
        <f t="shared" si="6"/>
        <v>196</v>
      </c>
      <c r="AI24" s="48"/>
      <c r="AJ24" s="48">
        <v>209</v>
      </c>
      <c r="AK24" s="48">
        <v>0</v>
      </c>
      <c r="AL24" s="48">
        <f t="shared" si="0"/>
        <v>209</v>
      </c>
      <c r="AM24" s="48"/>
      <c r="AN24" s="48">
        <f t="shared" si="4"/>
        <v>700</v>
      </c>
      <c r="AO24" s="68">
        <f t="shared" si="5"/>
        <v>0</v>
      </c>
      <c r="AP24" s="46"/>
      <c r="AR24" s="56">
        <v>13</v>
      </c>
      <c r="AT24" s="66"/>
      <c r="AU24" s="66"/>
      <c r="AV24" s="66"/>
      <c r="AW24" s="66"/>
      <c r="AX24" s="66"/>
      <c r="AY24" s="66"/>
      <c r="AZ24" s="66"/>
      <c r="BA24" s="66"/>
      <c r="BB24" s="66"/>
      <c r="BC24" s="66"/>
      <c r="BD24" s="66"/>
    </row>
    <row r="25" spans="1:56" ht="3.75" customHeight="1" x14ac:dyDescent="0.2">
      <c r="A25" s="6"/>
      <c r="B25" s="6"/>
      <c r="C25" s="14"/>
      <c r="D25" s="14"/>
      <c r="E25" s="6"/>
      <c r="F25" s="6"/>
      <c r="G25" s="6"/>
      <c r="H25" s="6"/>
      <c r="I25" s="14"/>
      <c r="J25" s="14"/>
      <c r="K25" s="39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69"/>
      <c r="AT25" s="66"/>
      <c r="AU25" s="66"/>
      <c r="AV25" s="66"/>
      <c r="AW25" s="66"/>
      <c r="AX25" s="66"/>
      <c r="AY25" s="66"/>
      <c r="AZ25" s="66"/>
      <c r="BA25" s="66"/>
      <c r="BB25" s="66"/>
      <c r="BC25" s="66"/>
      <c r="BD25" s="66"/>
    </row>
    <row r="26" spans="1:56" ht="18" customHeight="1" x14ac:dyDescent="0.25">
      <c r="A26" s="46"/>
      <c r="B26" s="47" t="s">
        <v>34</v>
      </c>
      <c r="C26" s="47"/>
      <c r="D26" s="48"/>
      <c r="E26" s="46"/>
      <c r="F26" s="46"/>
      <c r="G26" s="46"/>
      <c r="H26" s="46"/>
      <c r="I26" s="48">
        <f>SUM(I12:I24)</f>
        <v>5766</v>
      </c>
      <c r="J26" s="48">
        <f>SUM(J12:J24)</f>
        <v>6072</v>
      </c>
      <c r="K26" s="55">
        <f>SUM(K12:K24)</f>
        <v>11838</v>
      </c>
      <c r="L26" s="48"/>
      <c r="M26" s="55">
        <f t="shared" ref="M26:Q26" si="7">SUM(M12:M24)</f>
        <v>2843</v>
      </c>
      <c r="N26" s="55">
        <f t="shared" si="7"/>
        <v>7009</v>
      </c>
      <c r="O26" s="48">
        <f t="shared" si="7"/>
        <v>4500</v>
      </c>
      <c r="P26" s="48">
        <f t="shared" si="7"/>
        <v>4667</v>
      </c>
      <c r="Q26" s="55">
        <f t="shared" si="7"/>
        <v>9167</v>
      </c>
      <c r="R26" s="48"/>
      <c r="S26" s="48"/>
      <c r="T26" s="48"/>
      <c r="U26" s="48">
        <f>SUM(U12:U24)</f>
        <v>29</v>
      </c>
      <c r="V26" s="48">
        <f>SUM(V12:V24)</f>
        <v>138</v>
      </c>
      <c r="W26" s="48"/>
      <c r="X26" s="48">
        <f t="shared" ref="X26:AH26" si="8">SUM(X12:X24)</f>
        <v>0</v>
      </c>
      <c r="Y26" s="48">
        <f t="shared" si="8"/>
        <v>0</v>
      </c>
      <c r="Z26" s="48">
        <f t="shared" si="8"/>
        <v>3</v>
      </c>
      <c r="AA26" s="48">
        <f t="shared" si="8"/>
        <v>0</v>
      </c>
      <c r="AB26" s="48">
        <f t="shared" si="8"/>
        <v>3398</v>
      </c>
      <c r="AC26" s="48">
        <f t="shared" si="8"/>
        <v>0</v>
      </c>
      <c r="AD26" s="55">
        <f t="shared" si="8"/>
        <v>3398</v>
      </c>
      <c r="AE26" s="48">
        <f t="shared" si="8"/>
        <v>0</v>
      </c>
      <c r="AF26" s="48">
        <f t="shared" si="8"/>
        <v>3256</v>
      </c>
      <c r="AG26" s="48">
        <f t="shared" si="8"/>
        <v>0</v>
      </c>
      <c r="AH26" s="55">
        <f t="shared" si="8"/>
        <v>3256</v>
      </c>
      <c r="AI26" s="48"/>
      <c r="AJ26" s="48">
        <f>SUM(AJ12:AJ24)</f>
        <v>2343</v>
      </c>
      <c r="AK26" s="48">
        <f>SUM(AK12:AK24)</f>
        <v>0</v>
      </c>
      <c r="AL26" s="55">
        <f>SUM(AL12:AL24)</f>
        <v>2343</v>
      </c>
      <c r="AM26" s="48"/>
      <c r="AN26" s="48">
        <f>AD26+AH26+AL26</f>
        <v>8997</v>
      </c>
      <c r="AO26" s="68">
        <f>Q26-(U26+V26+Z26)-AN26</f>
        <v>0</v>
      </c>
      <c r="AP26" s="67">
        <f>SUM(AP12:AP24)</f>
        <v>0</v>
      </c>
      <c r="AT26" s="66"/>
      <c r="AU26" s="66"/>
      <c r="AV26" s="66"/>
      <c r="AW26" s="66"/>
      <c r="AX26" s="66"/>
      <c r="AY26" s="66"/>
      <c r="AZ26" s="66"/>
      <c r="BA26" s="66"/>
      <c r="BB26" s="66"/>
      <c r="BC26" s="66"/>
      <c r="BD26" s="66"/>
    </row>
    <row r="27" spans="1:56" ht="3" customHeight="1" x14ac:dyDescent="0.25">
      <c r="B27" s="30"/>
      <c r="C27" s="30"/>
      <c r="D27" s="30"/>
      <c r="E27" s="29"/>
      <c r="F27" s="29"/>
      <c r="G27" s="29"/>
      <c r="H27" s="29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0"/>
      <c r="AJ27" s="30"/>
      <c r="AK27" s="30"/>
      <c r="AL27" s="30"/>
      <c r="AM27" s="30"/>
      <c r="AT27" s="66"/>
      <c r="AU27" s="66"/>
      <c r="AV27" s="66"/>
      <c r="AW27" s="66"/>
      <c r="AX27" s="66"/>
      <c r="AY27" s="66"/>
      <c r="AZ27" s="66"/>
      <c r="BA27" s="66"/>
      <c r="BB27" s="66"/>
      <c r="BC27" s="66"/>
      <c r="BD27" s="66"/>
    </row>
    <row r="28" spans="1:56" ht="13.5" customHeight="1" thickBot="1" x14ac:dyDescent="0.25">
      <c r="B28" s="6" t="s">
        <v>35</v>
      </c>
      <c r="C28" s="6"/>
      <c r="D28" s="6"/>
      <c r="I28" s="23"/>
      <c r="J28" s="23"/>
      <c r="K28" s="23">
        <f>I26+J26</f>
        <v>11838</v>
      </c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>
        <f>AB26+AC26</f>
        <v>3398</v>
      </c>
      <c r="AE28" s="23"/>
      <c r="AF28" s="23"/>
      <c r="AG28" s="23"/>
      <c r="AH28" s="23">
        <f>AF26+AG26</f>
        <v>3256</v>
      </c>
      <c r="AI28" s="36"/>
      <c r="AJ28" s="23"/>
      <c r="AK28" s="23"/>
      <c r="AL28" s="23">
        <f>AJ26+AK26</f>
        <v>2343</v>
      </c>
      <c r="AM28" s="23"/>
    </row>
    <row r="29" spans="1:56" ht="13.5" customHeight="1" thickBot="1" x14ac:dyDescent="0.25">
      <c r="B29" s="6"/>
      <c r="C29" s="6"/>
      <c r="D29" s="6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80" t="s">
        <v>94</v>
      </c>
      <c r="Y29" s="80"/>
      <c r="Z29" s="80"/>
      <c r="AA29" s="80"/>
      <c r="AB29" s="80"/>
      <c r="AC29" s="80"/>
      <c r="AD29" s="70">
        <f>(AD26*A30)/(AD26+AH26+AL26)</f>
        <v>37.768144937201292</v>
      </c>
      <c r="AE29" s="23"/>
      <c r="AF29" s="23"/>
      <c r="AG29" s="23"/>
      <c r="AH29" s="70">
        <f>(AH26*A30)/(AD26+AH26+AL26)</f>
        <v>36.18984105813049</v>
      </c>
      <c r="AI29" s="23"/>
      <c r="AJ29" s="23"/>
      <c r="AK29" s="23"/>
      <c r="AL29" s="70">
        <f>(AL26*A30)/(AD26+AH26+AL26)</f>
        <v>26.042014004668221</v>
      </c>
      <c r="AM29" s="23"/>
      <c r="AO29" s="73">
        <f>(AD26+AH26+AL26+U26+V26)-Q26</f>
        <v>-3</v>
      </c>
    </row>
    <row r="30" spans="1:56" ht="12.75" customHeight="1" x14ac:dyDescent="0.2">
      <c r="A30" s="6">
        <v>100</v>
      </c>
      <c r="B30" s="23" t="s">
        <v>36</v>
      </c>
      <c r="C30" s="37"/>
      <c r="D30" s="37"/>
      <c r="E30" s="23" t="s">
        <v>37</v>
      </c>
      <c r="F30" s="23"/>
      <c r="I30" s="23"/>
      <c r="J30" s="23"/>
      <c r="K30" s="23"/>
      <c r="L30" s="23"/>
      <c r="M30" s="48">
        <f>(M26*A30/K26)</f>
        <v>24.015881060990033</v>
      </c>
      <c r="N30" s="48">
        <f>(N26*A30/K26)</f>
        <v>59.207636425071804</v>
      </c>
      <c r="O30" s="23"/>
      <c r="P30" s="23"/>
      <c r="Q30" s="57">
        <f>(Q26*A30/K26)</f>
        <v>77.437067072140565</v>
      </c>
      <c r="R30" s="23"/>
      <c r="S30" s="23"/>
      <c r="T30" s="23"/>
      <c r="U30" s="48">
        <f>(U26*A30/Q26)</f>
        <v>0.31635213264972184</v>
      </c>
      <c r="V30" s="48">
        <f>(V26*A30/Q26)</f>
        <v>1.5053998036435039</v>
      </c>
      <c r="W30" s="23"/>
      <c r="X30" s="80" t="s">
        <v>95</v>
      </c>
      <c r="Y30" s="80"/>
      <c r="Z30" s="80"/>
      <c r="AA30" s="80"/>
      <c r="AB30" s="80"/>
      <c r="AC30" s="81"/>
      <c r="AD30" s="71">
        <f>(AD26*A30/Q26)</f>
        <v>37.067742991163961</v>
      </c>
      <c r="AE30" s="23"/>
      <c r="AF30" s="23"/>
      <c r="AG30" s="23"/>
      <c r="AH30" s="70">
        <f>(AH26*A30/Q26)</f>
        <v>35.518708410603253</v>
      </c>
      <c r="AI30" s="23"/>
      <c r="AJ30" s="23"/>
      <c r="AK30" s="23"/>
      <c r="AL30" s="70">
        <f>(AL26*A30/Q26)</f>
        <v>25.559070579251664</v>
      </c>
      <c r="AM30" s="23"/>
    </row>
    <row r="31" spans="1:56" ht="4.5" customHeight="1" x14ac:dyDescent="0.2">
      <c r="E31" s="23"/>
      <c r="F31" s="23"/>
    </row>
    <row r="32" spans="1:56" x14ac:dyDescent="0.2">
      <c r="B32" s="20" t="s">
        <v>91</v>
      </c>
      <c r="C32" s="23">
        <f>AB26+AF26+AJ26</f>
        <v>8997</v>
      </c>
      <c r="M32" s="38"/>
    </row>
    <row r="33" spans="2:41" ht="13.5" thickBot="1" x14ac:dyDescent="0.25">
      <c r="B33" s="20" t="s">
        <v>92</v>
      </c>
      <c r="C33" s="23">
        <f>AC26+AG26+AK26</f>
        <v>0</v>
      </c>
    </row>
    <row r="34" spans="2:41" ht="13.5" thickBot="1" x14ac:dyDescent="0.25">
      <c r="B34" s="20" t="s">
        <v>38</v>
      </c>
      <c r="C34" s="35">
        <f>C32+C33</f>
        <v>8997</v>
      </c>
      <c r="E34" s="23"/>
      <c r="AI34" s="36"/>
    </row>
    <row r="35" spans="2:41" ht="4.5" customHeight="1" x14ac:dyDescent="0.2">
      <c r="B35" s="6"/>
    </row>
    <row r="36" spans="2:41" x14ac:dyDescent="0.2">
      <c r="C36" s="23">
        <f>AD26+AH26+AL26</f>
        <v>8997</v>
      </c>
    </row>
    <row r="37" spans="2:41" x14ac:dyDescent="0.2">
      <c r="B37" s="26" t="s">
        <v>39</v>
      </c>
      <c r="C37" s="20">
        <f>C34-C36</f>
        <v>0</v>
      </c>
      <c r="AO37" s="34"/>
    </row>
  </sheetData>
  <mergeCells count="26">
    <mergeCell ref="M9:Q9"/>
    <mergeCell ref="AP7:AP10"/>
    <mergeCell ref="AT7:AU7"/>
    <mergeCell ref="AT8:AU8"/>
    <mergeCell ref="AW7:AX7"/>
    <mergeCell ref="AW8:AX8"/>
    <mergeCell ref="AF8:AH8"/>
    <mergeCell ref="AB8:AD8"/>
    <mergeCell ref="AA9:AC9"/>
    <mergeCell ref="AO7:AO10"/>
    <mergeCell ref="AC7:AD7"/>
    <mergeCell ref="AG7:AH7"/>
    <mergeCell ref="AK7:AL7"/>
    <mergeCell ref="AF9:AG9"/>
    <mergeCell ref="AJ9:AK9"/>
    <mergeCell ref="AJ8:AL8"/>
    <mergeCell ref="AZ7:BA7"/>
    <mergeCell ref="AZ8:BA8"/>
    <mergeCell ref="BC7:BD7"/>
    <mergeCell ref="BC8:BD8"/>
    <mergeCell ref="AR7:AR10"/>
    <mergeCell ref="X29:AC29"/>
    <mergeCell ref="X30:AC30"/>
    <mergeCell ref="AH9:AH10"/>
    <mergeCell ref="AD9:AD10"/>
    <mergeCell ref="AL9:AL10"/>
  </mergeCells>
  <phoneticPr fontId="0" type="noConversion"/>
  <printOptions horizontalCentered="1" verticalCentered="1" gridLines="1"/>
  <pageMargins left="0" right="0" top="0.98425196850393704" bottom="0.98425196850393704" header="0.51181102362204722" footer="0.51181102362204722"/>
  <pageSetup paperSize="8" scale="82" orientation="landscape" verticalDpi="144" r:id="rId1"/>
  <headerFooter alignWithMargins="0">
    <oddHeader>RISULCOM.XLS</oddHeader>
    <oddFooter>Pagina &amp;P</oddFooter>
  </headerFooter>
  <colBreaks count="1" manualBreakCount="1">
    <brk id="4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I152"/>
  <sheetViews>
    <sheetView topLeftCell="A55" zoomScale="80" zoomScaleNormal="80" workbookViewId="0">
      <selection activeCell="D78" sqref="D78"/>
    </sheetView>
  </sheetViews>
  <sheetFormatPr defaultRowHeight="12.75" x14ac:dyDescent="0.2"/>
  <cols>
    <col min="1" max="1" width="4.5" customWidth="1"/>
    <col min="2" max="2" width="41.33203125" customWidth="1"/>
    <col min="3" max="3" width="0.6640625" customWidth="1"/>
    <col min="4" max="15" width="6.5" customWidth="1"/>
    <col min="16" max="16" width="9.33203125" customWidth="1"/>
    <col min="17" max="17" width="4" customWidth="1"/>
    <col min="18" max="19" width="6.5" customWidth="1"/>
    <col min="20" max="20" width="6.83203125" customWidth="1"/>
    <col min="21" max="21" width="6.5" customWidth="1"/>
    <col min="22" max="22" width="8.5" customWidth="1"/>
    <col min="23" max="23" width="0.6640625" customWidth="1"/>
    <col min="24" max="24" width="7.1640625" customWidth="1"/>
    <col min="25" max="26" width="0.5" customWidth="1"/>
    <col min="27" max="27" width="9.6640625" customWidth="1"/>
    <col min="28" max="28" width="0.6640625" customWidth="1"/>
    <col min="29" max="29" width="7" customWidth="1"/>
  </cols>
  <sheetData>
    <row r="1" spans="1:30" ht="22.5" x14ac:dyDescent="0.3">
      <c r="A1" s="2" t="s">
        <v>40</v>
      </c>
    </row>
    <row r="2" spans="1:30" ht="22.5" x14ac:dyDescent="0.3">
      <c r="A2" s="2" t="s">
        <v>41</v>
      </c>
    </row>
    <row r="3" spans="1:30" ht="23.25" x14ac:dyDescent="0.35">
      <c r="B3" s="76" t="s">
        <v>105</v>
      </c>
      <c r="C3" s="17"/>
      <c r="H3" s="3"/>
    </row>
    <row r="4" spans="1:30" ht="23.25" x14ac:dyDescent="0.35">
      <c r="B4" s="17"/>
      <c r="C4" s="17"/>
      <c r="H4" s="3"/>
    </row>
    <row r="6" spans="1:30" ht="23.25" x14ac:dyDescent="0.35">
      <c r="A6" s="17"/>
      <c r="B6" s="18"/>
      <c r="C6" s="18"/>
      <c r="D6" s="2" t="s">
        <v>62</v>
      </c>
      <c r="E6" s="18"/>
      <c r="F6" s="18" t="s">
        <v>42</v>
      </c>
      <c r="G6" s="18">
        <v>1</v>
      </c>
      <c r="H6" s="2" t="s">
        <v>43</v>
      </c>
      <c r="J6" s="2"/>
      <c r="K6" s="2"/>
      <c r="N6" s="16" t="s">
        <v>106</v>
      </c>
      <c r="O6" s="2"/>
      <c r="V6" s="21" t="s">
        <v>44</v>
      </c>
    </row>
    <row r="7" spans="1:30" ht="23.25" x14ac:dyDescent="0.35">
      <c r="A7" s="17"/>
      <c r="B7" s="18"/>
      <c r="C7" s="18"/>
      <c r="D7" s="2"/>
      <c r="E7" s="18"/>
      <c r="F7" s="18"/>
      <c r="G7" s="2"/>
      <c r="K7" s="2"/>
    </row>
    <row r="8" spans="1:30" x14ac:dyDescent="0.2">
      <c r="A8" s="20"/>
      <c r="B8" s="13"/>
      <c r="C8" s="13"/>
      <c r="D8" s="1"/>
      <c r="E8" s="13"/>
      <c r="F8" s="13"/>
      <c r="G8" s="1"/>
      <c r="H8" s="20"/>
      <c r="I8" s="20"/>
      <c r="J8" s="20"/>
      <c r="K8" s="1"/>
      <c r="L8" s="20"/>
      <c r="Q8" s="20" t="s">
        <v>96</v>
      </c>
      <c r="U8" s="22">
        <f>'3 Liste'!AD26</f>
        <v>3398</v>
      </c>
      <c r="AA8" s="1" t="s">
        <v>151</v>
      </c>
    </row>
    <row r="9" spans="1:30" x14ac:dyDescent="0.2">
      <c r="A9" s="20"/>
      <c r="B9" s="23"/>
      <c r="C9" s="23"/>
      <c r="D9" s="20"/>
      <c r="E9" s="23"/>
      <c r="F9" s="23"/>
      <c r="G9" s="20"/>
      <c r="H9" s="20"/>
      <c r="I9" s="20"/>
      <c r="J9" s="20"/>
      <c r="K9" s="1"/>
      <c r="L9" s="20"/>
      <c r="U9" s="11"/>
    </row>
    <row r="10" spans="1:30" x14ac:dyDescent="0.2">
      <c r="A10" s="20"/>
      <c r="B10" s="13"/>
      <c r="C10" s="13"/>
      <c r="D10" s="1"/>
      <c r="E10" s="13"/>
      <c r="F10" s="13"/>
      <c r="G10" s="1"/>
      <c r="H10" s="20"/>
      <c r="I10" s="20"/>
      <c r="J10" s="20"/>
      <c r="K10" s="1"/>
      <c r="L10" s="20"/>
      <c r="V10" s="8">
        <f>U8+U9</f>
        <v>3398</v>
      </c>
      <c r="AC10" s="102"/>
      <c r="AD10" s="102"/>
    </row>
    <row r="11" spans="1:30" ht="23.25" x14ac:dyDescent="0.35">
      <c r="A11" s="17"/>
      <c r="B11" s="18"/>
      <c r="C11" s="18"/>
      <c r="D11" s="2"/>
      <c r="E11" s="18"/>
      <c r="F11" s="3"/>
      <c r="G11" s="2"/>
      <c r="H11" s="3" t="s">
        <v>45</v>
      </c>
      <c r="K11" s="2"/>
      <c r="X11" s="12"/>
      <c r="Y11" s="12"/>
      <c r="Z11" s="12"/>
      <c r="AA11" s="12"/>
    </row>
    <row r="12" spans="1:30" x14ac:dyDescent="0.2">
      <c r="A12" s="1"/>
      <c r="B12" s="13"/>
      <c r="C12" s="13"/>
      <c r="D12" s="1"/>
      <c r="E12" s="13"/>
      <c r="F12" s="1"/>
      <c r="G12" s="1"/>
      <c r="H12" s="1"/>
      <c r="I12" s="20"/>
      <c r="J12" s="20"/>
      <c r="K12" s="1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AA12" s="4" t="s">
        <v>46</v>
      </c>
    </row>
    <row r="13" spans="1:30" ht="15.75" x14ac:dyDescent="0.25">
      <c r="B13" s="19" t="s">
        <v>47</v>
      </c>
      <c r="C13" s="5"/>
      <c r="D13" s="7">
        <v>1</v>
      </c>
      <c r="E13" s="7">
        <v>2</v>
      </c>
      <c r="F13" s="7">
        <v>3</v>
      </c>
      <c r="G13" s="7">
        <v>4</v>
      </c>
      <c r="H13" s="7">
        <v>5</v>
      </c>
      <c r="I13" s="7">
        <v>6</v>
      </c>
      <c r="J13" s="7">
        <v>7</v>
      </c>
      <c r="K13" s="7">
        <v>8</v>
      </c>
      <c r="L13" s="7">
        <v>9</v>
      </c>
      <c r="M13" s="7">
        <v>10</v>
      </c>
      <c r="N13" s="7">
        <v>11</v>
      </c>
      <c r="O13" s="7">
        <v>12</v>
      </c>
      <c r="P13" s="7">
        <v>13</v>
      </c>
      <c r="Q13" s="7"/>
      <c r="R13" s="7"/>
      <c r="S13" s="7"/>
      <c r="T13" s="7"/>
      <c r="U13" s="7"/>
      <c r="V13" s="7"/>
      <c r="X13" s="7" t="s">
        <v>27</v>
      </c>
      <c r="Y13" s="7"/>
      <c r="Z13" s="7"/>
      <c r="AA13" s="25" t="s">
        <v>48</v>
      </c>
      <c r="AC13" s="1" t="s">
        <v>150</v>
      </c>
    </row>
    <row r="14" spans="1:30" ht="15.75" x14ac:dyDescent="0.25">
      <c r="B14" s="5"/>
      <c r="C14" s="5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AA14" s="13" t="s">
        <v>49</v>
      </c>
    </row>
    <row r="15" spans="1:30" ht="15.75" x14ac:dyDescent="0.25">
      <c r="B15" s="5"/>
      <c r="C15" s="5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</row>
    <row r="16" spans="1:30" ht="15.75" x14ac:dyDescent="0.25">
      <c r="B16" s="7" t="s">
        <v>50</v>
      </c>
      <c r="C16" s="5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X16" s="5"/>
      <c r="Y16" s="5"/>
      <c r="Z16" s="5"/>
      <c r="AA16" s="24"/>
    </row>
    <row r="17" spans="1:27" ht="15.75" x14ac:dyDescent="0.25">
      <c r="A17" s="58">
        <v>1</v>
      </c>
      <c r="B17" s="63" t="s">
        <v>107</v>
      </c>
      <c r="C17" s="59"/>
      <c r="D17" s="55">
        <v>45</v>
      </c>
      <c r="E17" s="55">
        <v>64</v>
      </c>
      <c r="F17" s="55">
        <v>61</v>
      </c>
      <c r="G17" s="55">
        <v>53</v>
      </c>
      <c r="H17" s="55">
        <v>33</v>
      </c>
      <c r="I17" s="55">
        <v>27</v>
      </c>
      <c r="J17" s="55">
        <v>39</v>
      </c>
      <c r="K17" s="55">
        <v>30</v>
      </c>
      <c r="L17" s="55">
        <v>30</v>
      </c>
      <c r="M17" s="55">
        <v>50</v>
      </c>
      <c r="N17" s="55">
        <v>18</v>
      </c>
      <c r="O17" s="55">
        <v>20</v>
      </c>
      <c r="P17" s="55">
        <v>57</v>
      </c>
      <c r="Q17" s="13"/>
      <c r="R17" s="13"/>
      <c r="S17" s="13"/>
      <c r="T17" s="13"/>
      <c r="U17" s="13"/>
      <c r="V17" s="13"/>
      <c r="X17" s="59">
        <f>SUM(D17:V17)</f>
        <v>527</v>
      </c>
      <c r="Y17" s="59"/>
      <c r="Z17" s="59"/>
      <c r="AA17" s="60">
        <f>V10+X17</f>
        <v>3925</v>
      </c>
    </row>
    <row r="18" spans="1:27" ht="15.75" x14ac:dyDescent="0.25">
      <c r="A18" s="58">
        <v>2</v>
      </c>
      <c r="B18" s="63" t="s">
        <v>108</v>
      </c>
      <c r="C18" s="59"/>
      <c r="D18" s="55">
        <v>42</v>
      </c>
      <c r="E18" s="55">
        <v>41</v>
      </c>
      <c r="F18" s="55">
        <v>63</v>
      </c>
      <c r="G18" s="55">
        <v>27</v>
      </c>
      <c r="H18" s="55">
        <v>33</v>
      </c>
      <c r="I18" s="55">
        <v>16</v>
      </c>
      <c r="J18" s="55">
        <v>47</v>
      </c>
      <c r="K18" s="55">
        <v>29</v>
      </c>
      <c r="L18" s="55">
        <v>40</v>
      </c>
      <c r="M18" s="55">
        <v>19</v>
      </c>
      <c r="N18" s="55">
        <v>8</v>
      </c>
      <c r="O18" s="55">
        <v>33</v>
      </c>
      <c r="P18" s="55">
        <v>57</v>
      </c>
      <c r="Q18" s="13"/>
      <c r="R18" s="13"/>
      <c r="S18" s="13"/>
      <c r="T18" s="13"/>
      <c r="U18" s="13"/>
      <c r="V18" s="13"/>
      <c r="X18" s="59">
        <f t="shared" ref="X18:X32" si="0">SUM(D18:V18)</f>
        <v>455</v>
      </c>
      <c r="Y18" s="59"/>
      <c r="Z18" s="59"/>
      <c r="AA18" s="60">
        <f>V10+X18</f>
        <v>3853</v>
      </c>
    </row>
    <row r="19" spans="1:27" ht="15.75" x14ac:dyDescent="0.25">
      <c r="A19" s="58">
        <v>3</v>
      </c>
      <c r="B19" s="63" t="s">
        <v>73</v>
      </c>
      <c r="C19" s="59"/>
      <c r="D19" s="55">
        <v>15</v>
      </c>
      <c r="E19" s="55">
        <v>16</v>
      </c>
      <c r="F19" s="55">
        <v>14</v>
      </c>
      <c r="G19" s="55">
        <v>35</v>
      </c>
      <c r="H19" s="55">
        <v>5</v>
      </c>
      <c r="I19" s="55">
        <v>7</v>
      </c>
      <c r="J19" s="55">
        <v>15</v>
      </c>
      <c r="K19" s="55">
        <v>10</v>
      </c>
      <c r="L19" s="55">
        <v>25</v>
      </c>
      <c r="M19" s="55">
        <v>16</v>
      </c>
      <c r="N19" s="55">
        <v>70</v>
      </c>
      <c r="O19" s="55">
        <v>5</v>
      </c>
      <c r="P19" s="55">
        <v>4</v>
      </c>
      <c r="Q19" s="13"/>
      <c r="R19" s="13"/>
      <c r="S19" s="13"/>
      <c r="T19" s="13"/>
      <c r="U19" s="13"/>
      <c r="V19" s="13"/>
      <c r="X19" s="59">
        <f t="shared" si="0"/>
        <v>237</v>
      </c>
      <c r="Y19" s="59"/>
      <c r="Z19" s="59"/>
      <c r="AA19" s="60">
        <f>V10+X19</f>
        <v>3635</v>
      </c>
    </row>
    <row r="20" spans="1:27" ht="15.75" x14ac:dyDescent="0.25">
      <c r="A20" s="58">
        <v>4</v>
      </c>
      <c r="B20" s="63" t="s">
        <v>109</v>
      </c>
      <c r="C20" s="59"/>
      <c r="D20" s="55">
        <v>14</v>
      </c>
      <c r="E20" s="55">
        <v>6</v>
      </c>
      <c r="F20" s="55">
        <v>14</v>
      </c>
      <c r="G20" s="55">
        <v>36</v>
      </c>
      <c r="H20" s="55">
        <v>27</v>
      </c>
      <c r="I20" s="55">
        <v>23</v>
      </c>
      <c r="J20" s="55">
        <v>15</v>
      </c>
      <c r="K20" s="55">
        <v>19</v>
      </c>
      <c r="L20" s="55">
        <v>7</v>
      </c>
      <c r="M20" s="55">
        <v>22</v>
      </c>
      <c r="N20" s="55">
        <v>19</v>
      </c>
      <c r="O20" s="55">
        <v>13</v>
      </c>
      <c r="P20" s="55">
        <v>16</v>
      </c>
      <c r="Q20" s="13"/>
      <c r="R20" s="13"/>
      <c r="S20" s="13"/>
      <c r="T20" s="13"/>
      <c r="U20" s="13"/>
      <c r="V20" s="13"/>
      <c r="X20" s="59">
        <f t="shared" si="0"/>
        <v>231</v>
      </c>
      <c r="Y20" s="59"/>
      <c r="Z20" s="59"/>
      <c r="AA20" s="60">
        <f>V10+X20</f>
        <v>3629</v>
      </c>
    </row>
    <row r="21" spans="1:27" ht="15.75" x14ac:dyDescent="0.25">
      <c r="A21" s="58">
        <v>5</v>
      </c>
      <c r="B21" s="63" t="s">
        <v>110</v>
      </c>
      <c r="C21" s="59"/>
      <c r="D21" s="55">
        <v>27</v>
      </c>
      <c r="E21" s="55">
        <v>30</v>
      </c>
      <c r="F21" s="55">
        <v>26</v>
      </c>
      <c r="G21" s="55">
        <v>28</v>
      </c>
      <c r="H21" s="55">
        <v>38</v>
      </c>
      <c r="I21" s="55">
        <v>32</v>
      </c>
      <c r="J21" s="55">
        <v>38</v>
      </c>
      <c r="K21" s="55">
        <v>75</v>
      </c>
      <c r="L21" s="55">
        <v>20</v>
      </c>
      <c r="M21" s="55">
        <v>41</v>
      </c>
      <c r="N21" s="55">
        <v>5</v>
      </c>
      <c r="O21" s="55">
        <v>19</v>
      </c>
      <c r="P21" s="55">
        <v>24</v>
      </c>
      <c r="Q21" s="13"/>
      <c r="R21" s="13"/>
      <c r="S21" s="13"/>
      <c r="T21" s="13"/>
      <c r="U21" s="13"/>
      <c r="V21" s="13"/>
      <c r="X21" s="59">
        <f t="shared" si="0"/>
        <v>403</v>
      </c>
      <c r="Y21" s="59"/>
      <c r="Z21" s="59"/>
      <c r="AA21" s="60">
        <f>V10+X21</f>
        <v>3801</v>
      </c>
    </row>
    <row r="22" spans="1:27" ht="15.75" x14ac:dyDescent="0.25">
      <c r="A22" s="58">
        <v>6</v>
      </c>
      <c r="B22" s="63" t="s">
        <v>111</v>
      </c>
      <c r="C22" s="59"/>
      <c r="D22" s="55">
        <v>4</v>
      </c>
      <c r="E22" s="55">
        <v>7</v>
      </c>
      <c r="F22" s="55">
        <v>2</v>
      </c>
      <c r="G22" s="55">
        <v>7</v>
      </c>
      <c r="H22" s="55">
        <v>62</v>
      </c>
      <c r="I22" s="55">
        <v>4</v>
      </c>
      <c r="J22" s="55">
        <v>5</v>
      </c>
      <c r="K22" s="55">
        <v>12</v>
      </c>
      <c r="L22" s="55">
        <v>2</v>
      </c>
      <c r="M22" s="55">
        <v>2</v>
      </c>
      <c r="N22" s="55">
        <v>0</v>
      </c>
      <c r="O22" s="55">
        <v>4</v>
      </c>
      <c r="P22" s="55">
        <v>4</v>
      </c>
      <c r="Q22" s="13"/>
      <c r="R22" s="13"/>
      <c r="S22" s="13"/>
      <c r="T22" s="13"/>
      <c r="U22" s="13"/>
      <c r="V22" s="13"/>
      <c r="X22" s="59">
        <f t="shared" si="0"/>
        <v>115</v>
      </c>
      <c r="Y22" s="59"/>
      <c r="Z22" s="59"/>
      <c r="AA22" s="60">
        <f>V10+X22</f>
        <v>3513</v>
      </c>
    </row>
    <row r="23" spans="1:27" ht="15.75" x14ac:dyDescent="0.25">
      <c r="A23" s="58">
        <v>7</v>
      </c>
      <c r="B23" s="63" t="s">
        <v>112</v>
      </c>
      <c r="C23" s="59"/>
      <c r="D23" s="55">
        <v>23</v>
      </c>
      <c r="E23" s="55">
        <v>13</v>
      </c>
      <c r="F23" s="55">
        <v>32</v>
      </c>
      <c r="G23" s="55">
        <v>25</v>
      </c>
      <c r="H23" s="55">
        <v>15</v>
      </c>
      <c r="I23" s="55">
        <v>16</v>
      </c>
      <c r="J23" s="55">
        <v>25</v>
      </c>
      <c r="K23" s="55">
        <v>16</v>
      </c>
      <c r="L23" s="55">
        <v>31</v>
      </c>
      <c r="M23" s="55">
        <v>18</v>
      </c>
      <c r="N23" s="55">
        <v>15</v>
      </c>
      <c r="O23" s="55">
        <v>16</v>
      </c>
      <c r="P23" s="55">
        <v>28</v>
      </c>
      <c r="Q23" s="13"/>
      <c r="R23" s="13"/>
      <c r="S23" s="13"/>
      <c r="T23" s="13"/>
      <c r="U23" s="13"/>
      <c r="V23" s="13"/>
      <c r="X23" s="59">
        <f t="shared" si="0"/>
        <v>273</v>
      </c>
      <c r="Y23" s="59"/>
      <c r="Z23" s="59"/>
      <c r="AA23" s="60">
        <f>V10+X23</f>
        <v>3671</v>
      </c>
    </row>
    <row r="24" spans="1:27" ht="15.75" x14ac:dyDescent="0.25">
      <c r="A24" s="58">
        <v>8</v>
      </c>
      <c r="B24" s="63" t="s">
        <v>76</v>
      </c>
      <c r="C24" s="59"/>
      <c r="D24" s="55">
        <v>33</v>
      </c>
      <c r="E24" s="55">
        <v>22</v>
      </c>
      <c r="F24" s="55">
        <v>15</v>
      </c>
      <c r="G24" s="55">
        <v>49</v>
      </c>
      <c r="H24" s="55">
        <v>56</v>
      </c>
      <c r="I24" s="55">
        <v>8</v>
      </c>
      <c r="J24" s="55">
        <v>44</v>
      </c>
      <c r="K24" s="55">
        <v>23</v>
      </c>
      <c r="L24" s="55">
        <v>29</v>
      </c>
      <c r="M24" s="55">
        <v>45</v>
      </c>
      <c r="N24" s="55">
        <v>5</v>
      </c>
      <c r="O24" s="55">
        <v>24</v>
      </c>
      <c r="P24" s="55">
        <v>24</v>
      </c>
      <c r="Q24" s="13"/>
      <c r="R24" s="13"/>
      <c r="S24" s="13"/>
      <c r="T24" s="13"/>
      <c r="U24" s="13"/>
      <c r="V24" s="13"/>
      <c r="X24" s="59">
        <f t="shared" si="0"/>
        <v>377</v>
      </c>
      <c r="Y24" s="59"/>
      <c r="Z24" s="59"/>
      <c r="AA24" s="60">
        <f>V10+X24</f>
        <v>3775</v>
      </c>
    </row>
    <row r="25" spans="1:27" ht="15.75" x14ac:dyDescent="0.25">
      <c r="A25" s="58">
        <v>9</v>
      </c>
      <c r="B25" s="63" t="s">
        <v>113</v>
      </c>
      <c r="C25" s="59"/>
      <c r="D25" s="55">
        <v>23</v>
      </c>
      <c r="E25" s="55">
        <v>21</v>
      </c>
      <c r="F25" s="55">
        <v>33</v>
      </c>
      <c r="G25" s="55">
        <v>32</v>
      </c>
      <c r="H25" s="55">
        <v>40</v>
      </c>
      <c r="I25" s="55">
        <v>9</v>
      </c>
      <c r="J25" s="55">
        <v>7</v>
      </c>
      <c r="K25" s="55">
        <v>31</v>
      </c>
      <c r="L25" s="55">
        <v>23</v>
      </c>
      <c r="M25" s="55">
        <v>44</v>
      </c>
      <c r="N25" s="55">
        <v>3</v>
      </c>
      <c r="O25" s="55">
        <v>17</v>
      </c>
      <c r="P25" s="55">
        <v>45</v>
      </c>
      <c r="Q25" s="13"/>
      <c r="R25" s="13"/>
      <c r="S25" s="13"/>
      <c r="T25" s="13"/>
      <c r="U25" s="13"/>
      <c r="V25" s="13"/>
      <c r="X25" s="59">
        <f t="shared" si="0"/>
        <v>328</v>
      </c>
      <c r="Y25" s="59"/>
      <c r="Z25" s="59"/>
      <c r="AA25" s="60">
        <f>V10+X25</f>
        <v>3726</v>
      </c>
    </row>
    <row r="26" spans="1:27" ht="15.75" x14ac:dyDescent="0.25">
      <c r="A26" s="58">
        <v>10</v>
      </c>
      <c r="B26" s="63" t="s">
        <v>114</v>
      </c>
      <c r="C26" s="59"/>
      <c r="D26" s="55">
        <v>21</v>
      </c>
      <c r="E26" s="55">
        <v>40</v>
      </c>
      <c r="F26" s="55">
        <v>45</v>
      </c>
      <c r="G26" s="55">
        <v>14</v>
      </c>
      <c r="H26" s="55">
        <v>12</v>
      </c>
      <c r="I26" s="55">
        <v>35</v>
      </c>
      <c r="J26" s="55">
        <v>16</v>
      </c>
      <c r="K26" s="55">
        <v>12</v>
      </c>
      <c r="L26" s="55">
        <v>10</v>
      </c>
      <c r="M26" s="55">
        <v>16</v>
      </c>
      <c r="N26" s="55">
        <v>10</v>
      </c>
      <c r="O26" s="55">
        <v>40</v>
      </c>
      <c r="P26" s="55">
        <v>41</v>
      </c>
      <c r="Q26" s="13"/>
      <c r="R26" s="13"/>
      <c r="S26" s="13"/>
      <c r="T26" s="13"/>
      <c r="U26" s="13"/>
      <c r="V26" s="13"/>
      <c r="X26" s="59">
        <f t="shared" si="0"/>
        <v>312</v>
      </c>
      <c r="Y26" s="59"/>
      <c r="Z26" s="59"/>
      <c r="AA26" s="60">
        <f>V10+X26</f>
        <v>3710</v>
      </c>
    </row>
    <row r="27" spans="1:27" ht="15.75" x14ac:dyDescent="0.25">
      <c r="A27" s="58">
        <v>11</v>
      </c>
      <c r="B27" s="63" t="s">
        <v>115</v>
      </c>
      <c r="C27" s="59"/>
      <c r="D27" s="55">
        <v>44</v>
      </c>
      <c r="E27" s="55">
        <v>53</v>
      </c>
      <c r="F27" s="55">
        <v>55</v>
      </c>
      <c r="G27" s="55">
        <v>45</v>
      </c>
      <c r="H27" s="55">
        <v>65</v>
      </c>
      <c r="I27" s="55">
        <v>26</v>
      </c>
      <c r="J27" s="55">
        <v>49</v>
      </c>
      <c r="K27" s="55">
        <v>27</v>
      </c>
      <c r="L27" s="55">
        <v>42</v>
      </c>
      <c r="M27" s="55">
        <v>59</v>
      </c>
      <c r="N27" s="55">
        <v>6</v>
      </c>
      <c r="O27" s="55">
        <v>42</v>
      </c>
      <c r="P27" s="55">
        <v>50</v>
      </c>
      <c r="Q27" s="13"/>
      <c r="R27" s="13"/>
      <c r="S27" s="13"/>
      <c r="T27" s="13"/>
      <c r="U27" s="13"/>
      <c r="V27" s="13"/>
      <c r="X27" s="59">
        <f t="shared" si="0"/>
        <v>563</v>
      </c>
      <c r="Y27" s="59"/>
      <c r="Z27" s="59"/>
      <c r="AA27" s="60">
        <f>V10+X27</f>
        <v>3961</v>
      </c>
    </row>
    <row r="28" spans="1:27" ht="15.75" x14ac:dyDescent="0.25">
      <c r="A28" s="58">
        <v>12</v>
      </c>
      <c r="B28" s="63" t="s">
        <v>116</v>
      </c>
      <c r="C28" s="59"/>
      <c r="D28" s="55">
        <v>24</v>
      </c>
      <c r="E28" s="55">
        <v>11</v>
      </c>
      <c r="F28" s="55">
        <v>50</v>
      </c>
      <c r="G28" s="55">
        <v>24</v>
      </c>
      <c r="H28" s="55">
        <v>18</v>
      </c>
      <c r="I28" s="55">
        <v>26</v>
      </c>
      <c r="J28" s="55">
        <v>29</v>
      </c>
      <c r="K28" s="55">
        <v>26</v>
      </c>
      <c r="L28" s="55">
        <v>61</v>
      </c>
      <c r="M28" s="55">
        <v>19</v>
      </c>
      <c r="N28" s="55">
        <v>1</v>
      </c>
      <c r="O28" s="55">
        <v>70</v>
      </c>
      <c r="P28" s="55">
        <v>20</v>
      </c>
      <c r="Q28" s="13"/>
      <c r="R28" s="13"/>
      <c r="S28" s="13"/>
      <c r="T28" s="13"/>
      <c r="U28" s="13"/>
      <c r="V28" s="13"/>
      <c r="X28" s="59">
        <f t="shared" si="0"/>
        <v>379</v>
      </c>
      <c r="Y28" s="59"/>
      <c r="Z28" s="59"/>
      <c r="AA28" s="60">
        <f>V10+X28</f>
        <v>3777</v>
      </c>
    </row>
    <row r="29" spans="1:27" ht="15.75" x14ac:dyDescent="0.25">
      <c r="A29" s="58">
        <v>13</v>
      </c>
      <c r="B29" s="63" t="s">
        <v>117</v>
      </c>
      <c r="C29" s="59"/>
      <c r="D29" s="55">
        <v>31</v>
      </c>
      <c r="E29" s="55">
        <v>35</v>
      </c>
      <c r="F29" s="55">
        <v>60</v>
      </c>
      <c r="G29" s="55">
        <v>25</v>
      </c>
      <c r="H29" s="55">
        <v>21</v>
      </c>
      <c r="I29" s="55">
        <v>21</v>
      </c>
      <c r="J29" s="55">
        <v>52</v>
      </c>
      <c r="K29" s="55">
        <v>23</v>
      </c>
      <c r="L29" s="55">
        <v>26</v>
      </c>
      <c r="M29" s="55">
        <v>22</v>
      </c>
      <c r="N29" s="55">
        <v>9</v>
      </c>
      <c r="O29" s="55">
        <v>30</v>
      </c>
      <c r="P29" s="55">
        <v>34</v>
      </c>
      <c r="Q29" s="13"/>
      <c r="R29" s="13"/>
      <c r="S29" s="13"/>
      <c r="T29" s="13"/>
      <c r="U29" s="13"/>
      <c r="V29" s="13"/>
      <c r="X29" s="59">
        <f t="shared" si="0"/>
        <v>389</v>
      </c>
      <c r="Y29" s="59"/>
      <c r="Z29" s="59"/>
      <c r="AA29" s="60">
        <f>V10+X29</f>
        <v>3787</v>
      </c>
    </row>
    <row r="30" spans="1:27" ht="15.75" x14ac:dyDescent="0.25">
      <c r="A30" s="58">
        <v>14</v>
      </c>
      <c r="B30" s="63" t="s">
        <v>118</v>
      </c>
      <c r="C30" s="59"/>
      <c r="D30" s="55">
        <v>4</v>
      </c>
      <c r="E30" s="55">
        <v>3</v>
      </c>
      <c r="F30" s="55">
        <v>6</v>
      </c>
      <c r="G30" s="55">
        <v>11</v>
      </c>
      <c r="H30" s="55">
        <v>1</v>
      </c>
      <c r="I30" s="55">
        <v>85</v>
      </c>
      <c r="J30" s="55">
        <v>16</v>
      </c>
      <c r="K30" s="55">
        <v>73</v>
      </c>
      <c r="L30" s="55">
        <v>3</v>
      </c>
      <c r="M30" s="55">
        <v>3</v>
      </c>
      <c r="N30" s="55">
        <v>2</v>
      </c>
      <c r="O30" s="55">
        <v>6</v>
      </c>
      <c r="P30" s="55">
        <v>2</v>
      </c>
      <c r="Q30" s="13"/>
      <c r="R30" s="13"/>
      <c r="S30" s="13"/>
      <c r="T30" s="13"/>
      <c r="U30" s="13"/>
      <c r="V30" s="13"/>
      <c r="X30" s="59">
        <f t="shared" si="0"/>
        <v>215</v>
      </c>
      <c r="Y30" s="59"/>
      <c r="Z30" s="59"/>
      <c r="AA30" s="60">
        <f>V10+X30</f>
        <v>3613</v>
      </c>
    </row>
    <row r="31" spans="1:27" ht="15.75" x14ac:dyDescent="0.25">
      <c r="A31" s="58">
        <v>15</v>
      </c>
      <c r="B31" s="63" t="s">
        <v>71</v>
      </c>
      <c r="C31" s="59"/>
      <c r="D31" s="55">
        <v>21</v>
      </c>
      <c r="E31" s="55">
        <v>17</v>
      </c>
      <c r="F31" s="55">
        <v>33</v>
      </c>
      <c r="G31" s="55">
        <v>25</v>
      </c>
      <c r="H31" s="55">
        <v>18</v>
      </c>
      <c r="I31" s="55">
        <v>23</v>
      </c>
      <c r="J31" s="55">
        <v>18</v>
      </c>
      <c r="K31" s="55">
        <v>15</v>
      </c>
      <c r="L31" s="55">
        <v>59</v>
      </c>
      <c r="M31" s="55">
        <v>15</v>
      </c>
      <c r="N31" s="55">
        <v>1</v>
      </c>
      <c r="O31" s="55">
        <v>34</v>
      </c>
      <c r="P31" s="55">
        <v>15</v>
      </c>
      <c r="Q31" s="13"/>
      <c r="R31" s="13"/>
      <c r="S31" s="13"/>
      <c r="T31" s="13"/>
      <c r="U31" s="13"/>
      <c r="V31" s="13"/>
      <c r="X31" s="59">
        <f t="shared" si="0"/>
        <v>294</v>
      </c>
      <c r="Y31" s="59"/>
      <c r="Z31" s="59"/>
      <c r="AA31" s="60">
        <f>V10+X31</f>
        <v>3692</v>
      </c>
    </row>
    <row r="32" spans="1:27" ht="15.75" x14ac:dyDescent="0.25">
      <c r="A32" s="58">
        <v>16</v>
      </c>
      <c r="B32" s="63" t="s">
        <v>119</v>
      </c>
      <c r="C32" s="59"/>
      <c r="D32" s="55">
        <v>4</v>
      </c>
      <c r="E32" s="55">
        <v>5</v>
      </c>
      <c r="F32" s="55">
        <v>23</v>
      </c>
      <c r="G32" s="55">
        <v>27</v>
      </c>
      <c r="H32" s="55">
        <v>15</v>
      </c>
      <c r="I32" s="55">
        <v>20</v>
      </c>
      <c r="J32" s="55">
        <v>5</v>
      </c>
      <c r="K32" s="55">
        <v>7</v>
      </c>
      <c r="L32" s="55">
        <v>8</v>
      </c>
      <c r="M32" s="55">
        <v>90</v>
      </c>
      <c r="N32" s="55">
        <v>0</v>
      </c>
      <c r="O32" s="55">
        <v>21</v>
      </c>
      <c r="P32" s="55">
        <v>22</v>
      </c>
      <c r="Q32" s="13"/>
      <c r="R32" s="13"/>
      <c r="S32" s="13"/>
      <c r="T32" s="13"/>
      <c r="U32" s="13"/>
      <c r="V32" s="13"/>
      <c r="X32" s="59">
        <f t="shared" si="0"/>
        <v>247</v>
      </c>
      <c r="Y32" s="59"/>
      <c r="Z32" s="59"/>
      <c r="AA32" s="60">
        <f>V10+X32</f>
        <v>3645</v>
      </c>
    </row>
    <row r="33" spans="1:35" ht="15.75" x14ac:dyDescent="0.25"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X33" s="61"/>
      <c r="Y33" s="61"/>
      <c r="Z33" s="61"/>
      <c r="AA33" s="60"/>
    </row>
    <row r="34" spans="1:35" x14ac:dyDescent="0.2">
      <c r="B34" s="4" t="s">
        <v>51</v>
      </c>
      <c r="D34" s="61">
        <f t="shared" ref="D34:O34" si="1">SUM(D17:D32)</f>
        <v>375</v>
      </c>
      <c r="E34" s="61">
        <f t="shared" si="1"/>
        <v>384</v>
      </c>
      <c r="F34" s="61">
        <f t="shared" si="1"/>
        <v>532</v>
      </c>
      <c r="G34" s="61">
        <f t="shared" si="1"/>
        <v>463</v>
      </c>
      <c r="H34" s="61">
        <f t="shared" si="1"/>
        <v>459</v>
      </c>
      <c r="I34" s="61">
        <f t="shared" si="1"/>
        <v>378</v>
      </c>
      <c r="J34" s="61">
        <f t="shared" si="1"/>
        <v>420</v>
      </c>
      <c r="K34" s="61">
        <f>SUM(K17:K32)</f>
        <v>428</v>
      </c>
      <c r="L34" s="61">
        <f t="shared" si="1"/>
        <v>416</v>
      </c>
      <c r="M34" s="61">
        <f t="shared" si="1"/>
        <v>481</v>
      </c>
      <c r="N34" s="61">
        <f t="shared" si="1"/>
        <v>172</v>
      </c>
      <c r="O34" s="61">
        <f t="shared" si="1"/>
        <v>394</v>
      </c>
      <c r="P34" s="61">
        <f>SUM(P17:P32)</f>
        <v>443</v>
      </c>
      <c r="Q34" s="61"/>
      <c r="R34" s="61"/>
      <c r="S34" s="61"/>
      <c r="T34" s="61"/>
      <c r="U34" s="61"/>
      <c r="V34" s="61"/>
      <c r="X34" s="61">
        <f>SUM(X17:X32)</f>
        <v>5345</v>
      </c>
      <c r="Y34" s="61"/>
      <c r="Z34" s="61"/>
      <c r="AA34" s="62">
        <f>SUM(AA17:AA32)</f>
        <v>59713</v>
      </c>
    </row>
    <row r="35" spans="1:35" ht="15.75" x14ac:dyDescent="0.25">
      <c r="AI35" s="24"/>
    </row>
    <row r="36" spans="1:35" ht="15.75" x14ac:dyDescent="0.25">
      <c r="AI36" s="24"/>
    </row>
    <row r="38" spans="1:35" ht="22.5" x14ac:dyDescent="0.3">
      <c r="A38" s="2" t="s">
        <v>40</v>
      </c>
    </row>
    <row r="39" spans="1:35" ht="22.5" x14ac:dyDescent="0.3">
      <c r="A39" s="2" t="s">
        <v>41</v>
      </c>
    </row>
    <row r="40" spans="1:35" ht="23.25" x14ac:dyDescent="0.35">
      <c r="B40" s="76" t="s">
        <v>105</v>
      </c>
      <c r="C40" s="17"/>
      <c r="H40" s="3"/>
    </row>
    <row r="41" spans="1:35" ht="12.75" customHeight="1" x14ac:dyDescent="0.35">
      <c r="B41" s="17"/>
      <c r="C41" s="17"/>
      <c r="H41" s="3"/>
    </row>
    <row r="43" spans="1:35" ht="23.25" x14ac:dyDescent="0.35">
      <c r="A43" s="17"/>
      <c r="B43" s="18"/>
      <c r="C43" s="18"/>
      <c r="D43" s="2" t="s">
        <v>61</v>
      </c>
      <c r="E43" s="18"/>
      <c r="F43" s="18" t="s">
        <v>42</v>
      </c>
      <c r="G43" s="18">
        <v>2</v>
      </c>
      <c r="H43" s="2" t="s">
        <v>43</v>
      </c>
      <c r="J43" s="2"/>
      <c r="K43" s="2"/>
      <c r="N43" s="16" t="s">
        <v>120</v>
      </c>
      <c r="O43" s="2"/>
      <c r="V43" s="21" t="s">
        <v>44</v>
      </c>
    </row>
    <row r="44" spans="1:35" ht="12.75" customHeight="1" x14ac:dyDescent="0.35">
      <c r="A44" s="17"/>
      <c r="B44" s="18"/>
      <c r="C44" s="18"/>
      <c r="D44" s="2"/>
      <c r="E44" s="18"/>
      <c r="F44" s="18"/>
      <c r="G44" s="2"/>
      <c r="K44" s="2"/>
    </row>
    <row r="45" spans="1:35" ht="12.75" customHeight="1" x14ac:dyDescent="0.2">
      <c r="A45" s="20"/>
      <c r="B45" s="13"/>
      <c r="C45" s="13"/>
      <c r="D45" s="1"/>
      <c r="E45" s="13"/>
      <c r="F45" s="13"/>
      <c r="G45" s="1"/>
      <c r="H45" s="20"/>
      <c r="I45" s="20"/>
      <c r="J45" s="20"/>
      <c r="K45" s="1"/>
      <c r="L45" s="20"/>
      <c r="Q45" s="20" t="s">
        <v>96</v>
      </c>
      <c r="U45" s="22">
        <f>'3 Liste'!AH26</f>
        <v>3256</v>
      </c>
      <c r="AA45" s="1" t="s">
        <v>151</v>
      </c>
    </row>
    <row r="46" spans="1:35" ht="12.75" customHeight="1" x14ac:dyDescent="0.2">
      <c r="A46" s="20"/>
      <c r="B46" s="23"/>
      <c r="C46" s="23"/>
      <c r="D46" s="20"/>
      <c r="E46" s="23"/>
      <c r="F46" s="23"/>
      <c r="G46" s="20"/>
      <c r="H46" s="20"/>
      <c r="I46" s="20"/>
      <c r="J46" s="20"/>
      <c r="K46" s="1"/>
      <c r="L46" s="20"/>
      <c r="U46" s="11"/>
      <c r="AC46" s="102"/>
      <c r="AD46" s="102"/>
    </row>
    <row r="47" spans="1:35" ht="12.75" customHeight="1" x14ac:dyDescent="0.3">
      <c r="A47" s="20"/>
      <c r="B47" s="13"/>
      <c r="C47" s="13"/>
      <c r="D47" s="1"/>
      <c r="E47" s="13"/>
      <c r="F47" s="13"/>
      <c r="G47" s="1"/>
      <c r="H47" s="20"/>
      <c r="I47" s="20"/>
      <c r="J47" s="20"/>
      <c r="K47" s="1"/>
      <c r="L47" s="20"/>
      <c r="V47" s="8">
        <f>U45+U46</f>
        <v>3256</v>
      </c>
      <c r="AA47" s="12"/>
    </row>
    <row r="48" spans="1:35" ht="23.25" x14ac:dyDescent="0.35">
      <c r="A48" s="17"/>
      <c r="B48" s="18"/>
      <c r="C48" s="18"/>
      <c r="D48" s="2"/>
      <c r="E48" s="18"/>
      <c r="F48" s="3"/>
      <c r="G48" s="2"/>
      <c r="H48" s="3" t="s">
        <v>45</v>
      </c>
      <c r="K48" s="2"/>
      <c r="X48" s="12"/>
      <c r="Y48" s="12"/>
      <c r="Z48" s="12"/>
      <c r="AA48" s="4" t="s">
        <v>46</v>
      </c>
    </row>
    <row r="49" spans="1:29" ht="12.75" customHeight="1" x14ac:dyDescent="0.2">
      <c r="A49" s="1"/>
      <c r="B49" s="13"/>
      <c r="C49" s="13"/>
      <c r="D49" s="1"/>
      <c r="E49" s="13"/>
      <c r="F49" s="1"/>
      <c r="G49" s="1"/>
      <c r="H49" s="1"/>
      <c r="I49" s="20"/>
      <c r="J49" s="20"/>
      <c r="K49" s="1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AA49" s="25" t="s">
        <v>48</v>
      </c>
      <c r="AC49" s="1" t="s">
        <v>150</v>
      </c>
    </row>
    <row r="50" spans="1:29" ht="15.75" x14ac:dyDescent="0.25">
      <c r="B50" s="19" t="s">
        <v>47</v>
      </c>
      <c r="C50" s="5"/>
      <c r="D50" s="7">
        <v>1</v>
      </c>
      <c r="E50" s="7">
        <v>2</v>
      </c>
      <c r="F50" s="7">
        <v>3</v>
      </c>
      <c r="G50" s="7">
        <v>4</v>
      </c>
      <c r="H50" s="7">
        <v>5</v>
      </c>
      <c r="I50" s="7">
        <v>6</v>
      </c>
      <c r="J50" s="7">
        <v>7</v>
      </c>
      <c r="K50" s="7">
        <v>8</v>
      </c>
      <c r="L50" s="7">
        <v>9</v>
      </c>
      <c r="M50" s="7">
        <v>10</v>
      </c>
      <c r="N50" s="7">
        <v>11</v>
      </c>
      <c r="O50" s="7">
        <v>12</v>
      </c>
      <c r="P50" s="7">
        <v>13</v>
      </c>
      <c r="Q50" s="7"/>
      <c r="R50" s="7"/>
      <c r="S50" s="7"/>
      <c r="T50" s="7"/>
      <c r="U50" s="7"/>
      <c r="V50" s="7"/>
      <c r="X50" s="7" t="s">
        <v>27</v>
      </c>
      <c r="Y50" s="7"/>
      <c r="Z50" s="7"/>
      <c r="AA50" s="13" t="s">
        <v>49</v>
      </c>
    </row>
    <row r="51" spans="1:29" ht="15.75" x14ac:dyDescent="0.25">
      <c r="B51" s="5"/>
      <c r="C51" s="5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AA51" s="13"/>
    </row>
    <row r="52" spans="1:29" ht="3" customHeight="1" x14ac:dyDescent="0.25">
      <c r="B52" s="5"/>
      <c r="C52" s="5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</row>
    <row r="53" spans="1:29" ht="27.75" customHeight="1" x14ac:dyDescent="0.25">
      <c r="B53" s="7" t="s">
        <v>50</v>
      </c>
      <c r="C53" s="5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X53" s="5"/>
      <c r="Y53" s="5"/>
      <c r="Z53" s="5"/>
      <c r="AA53" s="24"/>
    </row>
    <row r="54" spans="1:29" ht="15.75" x14ac:dyDescent="0.25">
      <c r="A54" s="58">
        <v>1</v>
      </c>
      <c r="B54" s="63" t="s">
        <v>65</v>
      </c>
      <c r="C54" s="59"/>
      <c r="D54" s="55">
        <v>26</v>
      </c>
      <c r="E54" s="55">
        <v>26</v>
      </c>
      <c r="F54" s="55">
        <v>48</v>
      </c>
      <c r="G54" s="55">
        <v>18</v>
      </c>
      <c r="H54" s="55">
        <v>32</v>
      </c>
      <c r="I54" s="55">
        <v>21</v>
      </c>
      <c r="J54" s="55">
        <v>19</v>
      </c>
      <c r="K54" s="55">
        <v>20</v>
      </c>
      <c r="L54" s="55">
        <v>33</v>
      </c>
      <c r="M54" s="55">
        <v>33</v>
      </c>
      <c r="N54" s="55">
        <v>3</v>
      </c>
      <c r="O54" s="55">
        <v>31</v>
      </c>
      <c r="P54" s="55">
        <v>35</v>
      </c>
      <c r="Q54" s="13"/>
      <c r="R54" s="13"/>
      <c r="S54" s="13"/>
      <c r="T54" s="13"/>
      <c r="U54" s="13"/>
      <c r="V54" s="13"/>
      <c r="X54" s="59">
        <f t="shared" ref="X54:X69" si="2">SUM(D54:V54)</f>
        <v>345</v>
      </c>
      <c r="Y54" s="5"/>
      <c r="Z54" s="5"/>
      <c r="AA54" s="60">
        <f>V47+X54</f>
        <v>3601</v>
      </c>
    </row>
    <row r="55" spans="1:29" ht="15.75" x14ac:dyDescent="0.25">
      <c r="A55" s="58">
        <v>2</v>
      </c>
      <c r="B55" s="63" t="s">
        <v>121</v>
      </c>
      <c r="C55" s="59"/>
      <c r="D55" s="55">
        <v>23</v>
      </c>
      <c r="E55" s="55">
        <v>6</v>
      </c>
      <c r="F55" s="55">
        <v>17</v>
      </c>
      <c r="G55" s="55">
        <v>13</v>
      </c>
      <c r="H55" s="55">
        <v>24</v>
      </c>
      <c r="I55" s="55">
        <v>4</v>
      </c>
      <c r="J55" s="55">
        <v>26</v>
      </c>
      <c r="K55" s="55">
        <v>22</v>
      </c>
      <c r="L55" s="55">
        <v>14</v>
      </c>
      <c r="M55" s="55">
        <v>15</v>
      </c>
      <c r="N55" s="55">
        <v>3</v>
      </c>
      <c r="O55" s="55">
        <v>12</v>
      </c>
      <c r="P55" s="55">
        <v>18</v>
      </c>
      <c r="Q55" s="13"/>
      <c r="R55" s="13"/>
      <c r="S55" s="13"/>
      <c r="T55" s="13"/>
      <c r="U55" s="13"/>
      <c r="V55" s="13"/>
      <c r="X55" s="59">
        <f t="shared" si="2"/>
        <v>197</v>
      </c>
      <c r="Y55" s="5"/>
      <c r="Z55" s="5"/>
      <c r="AA55" s="60">
        <f>V47+X55</f>
        <v>3453</v>
      </c>
    </row>
    <row r="56" spans="1:29" ht="15.75" x14ac:dyDescent="0.25">
      <c r="A56" s="58">
        <v>3</v>
      </c>
      <c r="B56" s="63" t="s">
        <v>122</v>
      </c>
      <c r="C56" s="59"/>
      <c r="D56" s="55">
        <v>12</v>
      </c>
      <c r="E56" s="55">
        <v>5</v>
      </c>
      <c r="F56" s="55">
        <v>24</v>
      </c>
      <c r="G56" s="55">
        <v>9</v>
      </c>
      <c r="H56" s="55">
        <v>2</v>
      </c>
      <c r="I56" s="55">
        <v>0</v>
      </c>
      <c r="J56" s="55">
        <v>8</v>
      </c>
      <c r="K56" s="55">
        <v>0</v>
      </c>
      <c r="L56" s="55">
        <v>4</v>
      </c>
      <c r="M56" s="55">
        <v>10</v>
      </c>
      <c r="N56" s="55">
        <v>3</v>
      </c>
      <c r="O56" s="55">
        <v>14</v>
      </c>
      <c r="P56" s="55">
        <v>28</v>
      </c>
      <c r="Q56" s="13"/>
      <c r="R56" s="13"/>
      <c r="S56" s="13"/>
      <c r="T56" s="13"/>
      <c r="U56" s="13"/>
      <c r="V56" s="13"/>
      <c r="X56" s="59">
        <f t="shared" si="2"/>
        <v>119</v>
      </c>
      <c r="Y56" s="5"/>
      <c r="Z56" s="5"/>
      <c r="AA56" s="60">
        <f>V47+X56</f>
        <v>3375</v>
      </c>
    </row>
    <row r="57" spans="1:29" ht="15.75" x14ac:dyDescent="0.25">
      <c r="A57" s="58">
        <v>4</v>
      </c>
      <c r="B57" s="63" t="s">
        <v>63</v>
      </c>
      <c r="C57" s="59"/>
      <c r="D57" s="55">
        <v>8</v>
      </c>
      <c r="E57" s="55">
        <v>8</v>
      </c>
      <c r="F57" s="55">
        <v>13</v>
      </c>
      <c r="G57" s="55">
        <v>43</v>
      </c>
      <c r="H57" s="55">
        <v>26</v>
      </c>
      <c r="I57" s="55">
        <v>6</v>
      </c>
      <c r="J57" s="55">
        <v>14</v>
      </c>
      <c r="K57" s="55">
        <v>20</v>
      </c>
      <c r="L57" s="55">
        <v>13</v>
      </c>
      <c r="M57" s="55">
        <v>17</v>
      </c>
      <c r="N57" s="55">
        <v>24</v>
      </c>
      <c r="O57" s="55">
        <v>19</v>
      </c>
      <c r="P57" s="55">
        <v>6</v>
      </c>
      <c r="Q57" s="13"/>
      <c r="R57" s="13"/>
      <c r="S57" s="13"/>
      <c r="T57" s="13"/>
      <c r="U57" s="13"/>
      <c r="V57" s="13"/>
      <c r="X57" s="59">
        <f t="shared" si="2"/>
        <v>217</v>
      </c>
      <c r="Y57" s="5"/>
      <c r="Z57" s="5"/>
      <c r="AA57" s="60">
        <f>V47+X57</f>
        <v>3473</v>
      </c>
    </row>
    <row r="58" spans="1:29" ht="15.75" x14ac:dyDescent="0.25">
      <c r="A58" s="58">
        <v>5</v>
      </c>
      <c r="B58" s="63" t="s">
        <v>123</v>
      </c>
      <c r="C58" s="59"/>
      <c r="D58" s="55">
        <v>7</v>
      </c>
      <c r="E58" s="55">
        <v>3</v>
      </c>
      <c r="F58" s="55">
        <v>99</v>
      </c>
      <c r="G58" s="55">
        <v>9</v>
      </c>
      <c r="H58" s="55">
        <v>14</v>
      </c>
      <c r="I58" s="55">
        <v>12</v>
      </c>
      <c r="J58" s="55">
        <v>25</v>
      </c>
      <c r="K58" s="55">
        <v>16</v>
      </c>
      <c r="L58" s="55">
        <v>2</v>
      </c>
      <c r="M58" s="55">
        <v>17</v>
      </c>
      <c r="N58" s="55">
        <v>1</v>
      </c>
      <c r="O58" s="55">
        <v>80</v>
      </c>
      <c r="P58" s="55">
        <v>5</v>
      </c>
      <c r="Q58" s="13"/>
      <c r="R58" s="13"/>
      <c r="S58" s="13"/>
      <c r="T58" s="13"/>
      <c r="U58" s="13"/>
      <c r="V58" s="13"/>
      <c r="X58" s="59">
        <f t="shared" si="2"/>
        <v>290</v>
      </c>
      <c r="Y58" s="5"/>
      <c r="Z58" s="5"/>
      <c r="AA58" s="60">
        <f>V47+X58</f>
        <v>3546</v>
      </c>
    </row>
    <row r="59" spans="1:29" ht="15.75" x14ac:dyDescent="0.25">
      <c r="A59" s="58">
        <v>6</v>
      </c>
      <c r="B59" s="63" t="s">
        <v>124</v>
      </c>
      <c r="C59" s="59"/>
      <c r="D59" s="55">
        <v>28</v>
      </c>
      <c r="E59" s="55">
        <v>19</v>
      </c>
      <c r="F59" s="55">
        <v>38</v>
      </c>
      <c r="G59" s="55">
        <v>27</v>
      </c>
      <c r="H59" s="55">
        <v>41</v>
      </c>
      <c r="I59" s="55">
        <v>7</v>
      </c>
      <c r="J59" s="55">
        <v>26</v>
      </c>
      <c r="K59" s="55">
        <v>41</v>
      </c>
      <c r="L59" s="55">
        <v>18</v>
      </c>
      <c r="M59" s="55">
        <v>34</v>
      </c>
      <c r="N59" s="55">
        <v>89</v>
      </c>
      <c r="O59" s="55">
        <v>21</v>
      </c>
      <c r="P59" s="55">
        <v>19</v>
      </c>
      <c r="Q59" s="13"/>
      <c r="R59" s="13"/>
      <c r="S59" s="13"/>
      <c r="T59" s="13"/>
      <c r="U59" s="13"/>
      <c r="V59" s="13"/>
      <c r="X59" s="59">
        <f t="shared" si="2"/>
        <v>408</v>
      </c>
      <c r="Y59" s="5"/>
      <c r="Z59" s="5"/>
      <c r="AA59" s="60">
        <f>V47+X59</f>
        <v>3664</v>
      </c>
    </row>
    <row r="60" spans="1:29" ht="15.75" x14ac:dyDescent="0.25">
      <c r="A60" s="58">
        <v>7</v>
      </c>
      <c r="B60" s="63" t="s">
        <v>67</v>
      </c>
      <c r="C60" s="59"/>
      <c r="D60" s="55">
        <v>44</v>
      </c>
      <c r="E60" s="55">
        <v>34</v>
      </c>
      <c r="F60" s="55">
        <v>27</v>
      </c>
      <c r="G60" s="55">
        <v>48</v>
      </c>
      <c r="H60" s="55">
        <v>43</v>
      </c>
      <c r="I60" s="55">
        <v>6</v>
      </c>
      <c r="J60" s="55">
        <v>54</v>
      </c>
      <c r="K60" s="55">
        <v>24</v>
      </c>
      <c r="L60" s="55">
        <v>44</v>
      </c>
      <c r="M60" s="55">
        <v>52</v>
      </c>
      <c r="N60" s="55">
        <v>17</v>
      </c>
      <c r="O60" s="55">
        <v>28</v>
      </c>
      <c r="P60" s="55">
        <v>34</v>
      </c>
      <c r="Q60" s="13"/>
      <c r="R60" s="13"/>
      <c r="S60" s="13"/>
      <c r="T60" s="13"/>
      <c r="U60" s="13"/>
      <c r="V60" s="13"/>
      <c r="X60" s="59">
        <f t="shared" si="2"/>
        <v>455</v>
      </c>
      <c r="Y60" s="5"/>
      <c r="Z60" s="5"/>
      <c r="AA60" s="60">
        <f>V47+X60</f>
        <v>3711</v>
      </c>
    </row>
    <row r="61" spans="1:29" ht="15.75" x14ac:dyDescent="0.25">
      <c r="A61" s="58">
        <v>8</v>
      </c>
      <c r="B61" s="63" t="s">
        <v>68</v>
      </c>
      <c r="C61" s="59"/>
      <c r="D61" s="55">
        <v>16</v>
      </c>
      <c r="E61" s="55">
        <v>18</v>
      </c>
      <c r="F61" s="55">
        <v>54</v>
      </c>
      <c r="G61" s="55">
        <v>32</v>
      </c>
      <c r="H61" s="55">
        <v>21</v>
      </c>
      <c r="I61" s="55">
        <v>7</v>
      </c>
      <c r="J61" s="55">
        <v>16</v>
      </c>
      <c r="K61" s="55">
        <v>42</v>
      </c>
      <c r="L61" s="55">
        <v>30</v>
      </c>
      <c r="M61" s="55">
        <v>34</v>
      </c>
      <c r="N61" s="55">
        <v>2</v>
      </c>
      <c r="O61" s="55">
        <v>45</v>
      </c>
      <c r="P61" s="55">
        <v>25</v>
      </c>
      <c r="Q61" s="13"/>
      <c r="R61" s="13"/>
      <c r="S61" s="13"/>
      <c r="T61" s="13"/>
      <c r="U61" s="13"/>
      <c r="V61" s="13"/>
      <c r="X61" s="59">
        <f t="shared" si="2"/>
        <v>342</v>
      </c>
      <c r="Y61" s="5"/>
      <c r="Z61" s="5"/>
      <c r="AA61" s="60">
        <f>V47+X61</f>
        <v>3598</v>
      </c>
    </row>
    <row r="62" spans="1:29" ht="15.75" x14ac:dyDescent="0.25">
      <c r="A62" s="58">
        <v>9</v>
      </c>
      <c r="B62" s="63" t="s">
        <v>125</v>
      </c>
      <c r="C62" s="59"/>
      <c r="D62" s="55">
        <v>8</v>
      </c>
      <c r="E62" s="55">
        <v>0</v>
      </c>
      <c r="F62" s="55">
        <v>13</v>
      </c>
      <c r="G62" s="55">
        <v>3</v>
      </c>
      <c r="H62" s="55">
        <v>90</v>
      </c>
      <c r="I62" s="55">
        <v>6</v>
      </c>
      <c r="J62" s="55">
        <v>4</v>
      </c>
      <c r="K62" s="55">
        <v>8</v>
      </c>
      <c r="L62" s="55">
        <v>4</v>
      </c>
      <c r="M62" s="55">
        <v>22</v>
      </c>
      <c r="N62" s="55">
        <v>1</v>
      </c>
      <c r="O62" s="55">
        <v>0</v>
      </c>
      <c r="P62" s="55">
        <v>2</v>
      </c>
      <c r="Q62" s="13"/>
      <c r="R62" s="13"/>
      <c r="S62" s="13"/>
      <c r="T62" s="13"/>
      <c r="U62" s="13"/>
      <c r="V62" s="13"/>
      <c r="X62" s="59">
        <f t="shared" si="2"/>
        <v>161</v>
      </c>
      <c r="Y62" s="5"/>
      <c r="Z62" s="5"/>
      <c r="AA62" s="60">
        <f>V47+X62</f>
        <v>3417</v>
      </c>
    </row>
    <row r="63" spans="1:29" ht="15.75" x14ac:dyDescent="0.25">
      <c r="A63" s="58">
        <v>10</v>
      </c>
      <c r="B63" s="63" t="s">
        <v>126</v>
      </c>
      <c r="C63" s="59"/>
      <c r="D63" s="55">
        <v>3</v>
      </c>
      <c r="E63" s="55">
        <v>2</v>
      </c>
      <c r="F63" s="55">
        <v>11</v>
      </c>
      <c r="G63" s="55">
        <v>2</v>
      </c>
      <c r="H63" s="55">
        <v>8</v>
      </c>
      <c r="I63" s="55">
        <v>79</v>
      </c>
      <c r="J63" s="55">
        <v>1</v>
      </c>
      <c r="K63" s="55">
        <v>87</v>
      </c>
      <c r="L63" s="55">
        <v>6</v>
      </c>
      <c r="M63" s="55">
        <v>10</v>
      </c>
      <c r="N63" s="55">
        <v>0</v>
      </c>
      <c r="O63" s="55">
        <v>4</v>
      </c>
      <c r="P63" s="55">
        <v>7</v>
      </c>
      <c r="Q63" s="13"/>
      <c r="R63" s="13"/>
      <c r="S63" s="13"/>
      <c r="T63" s="13"/>
      <c r="U63" s="13"/>
      <c r="V63" s="13"/>
      <c r="X63" s="59">
        <f t="shared" si="2"/>
        <v>220</v>
      </c>
      <c r="Y63" s="5"/>
      <c r="Z63" s="5"/>
      <c r="AA63" s="60">
        <f>V47+X63</f>
        <v>3476</v>
      </c>
    </row>
    <row r="64" spans="1:29" ht="15.75" x14ac:dyDescent="0.25">
      <c r="A64" s="58">
        <v>11</v>
      </c>
      <c r="B64" s="63" t="s">
        <v>69</v>
      </c>
      <c r="C64" s="59"/>
      <c r="D64" s="55">
        <v>15</v>
      </c>
      <c r="E64" s="55">
        <v>19</v>
      </c>
      <c r="F64" s="55">
        <v>28</v>
      </c>
      <c r="G64" s="55">
        <v>29</v>
      </c>
      <c r="H64" s="55">
        <v>13</v>
      </c>
      <c r="I64" s="55">
        <v>41</v>
      </c>
      <c r="J64" s="55">
        <v>35</v>
      </c>
      <c r="K64" s="55">
        <v>40</v>
      </c>
      <c r="L64" s="55">
        <v>19</v>
      </c>
      <c r="M64" s="55">
        <v>34</v>
      </c>
      <c r="N64" s="55">
        <v>5</v>
      </c>
      <c r="O64" s="55">
        <v>33</v>
      </c>
      <c r="P64" s="55">
        <v>13</v>
      </c>
      <c r="Q64" s="13"/>
      <c r="R64" s="13"/>
      <c r="S64" s="13"/>
      <c r="T64" s="13"/>
      <c r="U64" s="13"/>
      <c r="V64" s="13"/>
      <c r="X64" s="59">
        <f t="shared" si="2"/>
        <v>324</v>
      </c>
      <c r="Y64" s="5"/>
      <c r="Z64" s="5"/>
      <c r="AA64" s="60">
        <f>V47+X64</f>
        <v>3580</v>
      </c>
    </row>
    <row r="65" spans="1:27" ht="15.75" x14ac:dyDescent="0.25">
      <c r="A65" s="58">
        <v>12</v>
      </c>
      <c r="B65" s="63" t="s">
        <v>127</v>
      </c>
      <c r="C65" s="59"/>
      <c r="D65" s="55">
        <v>46</v>
      </c>
      <c r="E65" s="55">
        <v>40</v>
      </c>
      <c r="F65" s="55">
        <v>108</v>
      </c>
      <c r="G65" s="55">
        <v>100</v>
      </c>
      <c r="H65" s="55">
        <v>75</v>
      </c>
      <c r="I65" s="55">
        <v>37</v>
      </c>
      <c r="J65" s="55">
        <v>46</v>
      </c>
      <c r="K65" s="55">
        <v>60</v>
      </c>
      <c r="L65" s="55">
        <v>39</v>
      </c>
      <c r="M65" s="55">
        <v>100</v>
      </c>
      <c r="N65" s="55">
        <v>164</v>
      </c>
      <c r="O65" s="55">
        <v>101</v>
      </c>
      <c r="P65" s="55">
        <v>29</v>
      </c>
      <c r="Q65" s="13"/>
      <c r="R65" s="13"/>
      <c r="S65" s="13"/>
      <c r="T65" s="13"/>
      <c r="U65" s="13"/>
      <c r="V65" s="13"/>
      <c r="X65" s="59">
        <f t="shared" si="2"/>
        <v>945</v>
      </c>
      <c r="Y65" s="5"/>
      <c r="Z65" s="5"/>
      <c r="AA65" s="60">
        <f>V47+X65</f>
        <v>4201</v>
      </c>
    </row>
    <row r="66" spans="1:27" ht="15.75" x14ac:dyDescent="0.25">
      <c r="A66" s="58">
        <v>13</v>
      </c>
      <c r="B66" s="63" t="s">
        <v>128</v>
      </c>
      <c r="C66" s="59"/>
      <c r="D66" s="55">
        <v>6</v>
      </c>
      <c r="E66" s="55">
        <v>3</v>
      </c>
      <c r="F66" s="55">
        <v>10</v>
      </c>
      <c r="G66" s="55">
        <v>4</v>
      </c>
      <c r="H66" s="55">
        <v>20</v>
      </c>
      <c r="I66" s="55">
        <v>110</v>
      </c>
      <c r="J66" s="55">
        <v>9</v>
      </c>
      <c r="K66" s="55">
        <v>63</v>
      </c>
      <c r="L66" s="55">
        <v>10</v>
      </c>
      <c r="M66" s="55">
        <v>7</v>
      </c>
      <c r="N66" s="55">
        <v>6</v>
      </c>
      <c r="O66" s="55">
        <v>13</v>
      </c>
      <c r="P66" s="55">
        <v>10</v>
      </c>
      <c r="Q66" s="13"/>
      <c r="R66" s="13"/>
      <c r="S66" s="13"/>
      <c r="T66" s="13"/>
      <c r="U66" s="13"/>
      <c r="V66" s="13"/>
      <c r="X66" s="59">
        <f t="shared" si="2"/>
        <v>271</v>
      </c>
      <c r="Y66" s="5"/>
      <c r="Z66" s="5"/>
      <c r="AA66" s="60">
        <f>V47+X66</f>
        <v>3527</v>
      </c>
    </row>
    <row r="67" spans="1:27" ht="15.75" x14ac:dyDescent="0.25">
      <c r="A67" s="58">
        <v>14</v>
      </c>
      <c r="B67" s="63" t="s">
        <v>129</v>
      </c>
      <c r="C67" s="59"/>
      <c r="D67" s="55">
        <v>17</v>
      </c>
      <c r="E67" s="55">
        <v>6</v>
      </c>
      <c r="F67" s="55">
        <v>38</v>
      </c>
      <c r="G67" s="55">
        <v>7</v>
      </c>
      <c r="H67" s="55">
        <v>14</v>
      </c>
      <c r="I67" s="55">
        <v>15</v>
      </c>
      <c r="J67" s="55">
        <v>7</v>
      </c>
      <c r="K67" s="55">
        <v>17</v>
      </c>
      <c r="L67" s="55">
        <v>17</v>
      </c>
      <c r="M67" s="55">
        <v>36</v>
      </c>
      <c r="N67" s="55">
        <v>6</v>
      </c>
      <c r="O67" s="55">
        <v>42</v>
      </c>
      <c r="P67" s="55">
        <v>37</v>
      </c>
      <c r="Q67" s="13"/>
      <c r="R67" s="13"/>
      <c r="S67" s="13"/>
      <c r="T67" s="13"/>
      <c r="U67" s="13"/>
      <c r="V67" s="13"/>
      <c r="X67" s="59">
        <f t="shared" si="2"/>
        <v>259</v>
      </c>
      <c r="Y67" s="5"/>
      <c r="Z67" s="5"/>
      <c r="AA67" s="60">
        <f>V47+X67</f>
        <v>3515</v>
      </c>
    </row>
    <row r="68" spans="1:27" ht="15.75" x14ac:dyDescent="0.25">
      <c r="A68" s="58">
        <v>15</v>
      </c>
      <c r="B68" s="63" t="s">
        <v>70</v>
      </c>
      <c r="C68" s="59"/>
      <c r="D68" s="55">
        <v>11</v>
      </c>
      <c r="E68" s="55">
        <v>13</v>
      </c>
      <c r="F68" s="55">
        <v>19</v>
      </c>
      <c r="G68" s="55">
        <v>15</v>
      </c>
      <c r="H68" s="55">
        <v>10</v>
      </c>
      <c r="I68" s="55">
        <v>16</v>
      </c>
      <c r="J68" s="55">
        <v>21</v>
      </c>
      <c r="K68" s="55">
        <v>15</v>
      </c>
      <c r="L68" s="55">
        <v>15</v>
      </c>
      <c r="M68" s="55">
        <v>33</v>
      </c>
      <c r="N68" s="55">
        <v>2</v>
      </c>
      <c r="O68" s="55">
        <v>21</v>
      </c>
      <c r="P68" s="55">
        <v>21</v>
      </c>
      <c r="Q68" s="13"/>
      <c r="R68" s="13"/>
      <c r="S68" s="13"/>
      <c r="T68" s="13"/>
      <c r="U68" s="13"/>
      <c r="V68" s="13"/>
      <c r="X68" s="59">
        <f t="shared" si="2"/>
        <v>212</v>
      </c>
      <c r="Y68" s="5"/>
      <c r="Z68" s="5"/>
      <c r="AA68" s="60">
        <f>V47+X68</f>
        <v>3468</v>
      </c>
    </row>
    <row r="69" spans="1:27" ht="15.75" x14ac:dyDescent="0.25">
      <c r="A69" s="58">
        <v>16</v>
      </c>
      <c r="B69" s="63" t="s">
        <v>72</v>
      </c>
      <c r="C69" s="59"/>
      <c r="D69" s="55">
        <v>19</v>
      </c>
      <c r="E69" s="55">
        <v>14</v>
      </c>
      <c r="F69" s="55">
        <v>47</v>
      </c>
      <c r="G69" s="55">
        <v>46</v>
      </c>
      <c r="H69" s="55">
        <v>81</v>
      </c>
      <c r="I69" s="55">
        <v>28</v>
      </c>
      <c r="J69" s="55">
        <v>66</v>
      </c>
      <c r="K69" s="55">
        <v>44</v>
      </c>
      <c r="L69" s="55">
        <v>22</v>
      </c>
      <c r="M69" s="55">
        <v>56</v>
      </c>
      <c r="N69" s="55">
        <v>9</v>
      </c>
      <c r="O69" s="55">
        <v>32</v>
      </c>
      <c r="P69" s="55">
        <v>28</v>
      </c>
      <c r="Q69" s="13"/>
      <c r="R69" s="13"/>
      <c r="S69" s="13"/>
      <c r="T69" s="13"/>
      <c r="U69" s="13"/>
      <c r="V69" s="13"/>
      <c r="X69" s="59">
        <f t="shared" si="2"/>
        <v>492</v>
      </c>
      <c r="Y69" s="5"/>
      <c r="Z69" s="5"/>
      <c r="AA69" s="60">
        <f>V47+X69</f>
        <v>3748</v>
      </c>
    </row>
    <row r="70" spans="1:27" ht="15.75" x14ac:dyDescent="0.25">
      <c r="A70" s="9"/>
      <c r="B70" s="5"/>
      <c r="C70" s="5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X70" s="59"/>
      <c r="Y70" s="5"/>
      <c r="Z70" s="5"/>
      <c r="AA70" s="60"/>
    </row>
    <row r="71" spans="1:27" ht="3" customHeight="1" x14ac:dyDescent="0.25"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X71" s="61"/>
      <c r="AA71" s="60">
        <f>V69+X71</f>
        <v>0</v>
      </c>
    </row>
    <row r="72" spans="1:27" x14ac:dyDescent="0.2">
      <c r="B72" s="4" t="s">
        <v>51</v>
      </c>
      <c r="D72" s="61">
        <f t="shared" ref="D72:V72" si="3">SUM(D54:D69)</f>
        <v>289</v>
      </c>
      <c r="E72" s="61">
        <f t="shared" si="3"/>
        <v>216</v>
      </c>
      <c r="F72" s="61">
        <f t="shared" si="3"/>
        <v>594</v>
      </c>
      <c r="G72" s="61">
        <f t="shared" si="3"/>
        <v>405</v>
      </c>
      <c r="H72" s="61">
        <f t="shared" si="3"/>
        <v>514</v>
      </c>
      <c r="I72" s="61">
        <f t="shared" si="3"/>
        <v>395</v>
      </c>
      <c r="J72" s="61">
        <f t="shared" si="3"/>
        <v>377</v>
      </c>
      <c r="K72" s="61">
        <f t="shared" si="3"/>
        <v>519</v>
      </c>
      <c r="L72" s="61">
        <f t="shared" si="3"/>
        <v>290</v>
      </c>
      <c r="M72" s="61">
        <f t="shared" si="3"/>
        <v>510</v>
      </c>
      <c r="N72" s="61">
        <f t="shared" si="3"/>
        <v>335</v>
      </c>
      <c r="O72" s="61">
        <f t="shared" si="3"/>
        <v>496</v>
      </c>
      <c r="P72" s="61">
        <f t="shared" si="3"/>
        <v>317</v>
      </c>
      <c r="Q72" s="61">
        <f t="shared" si="3"/>
        <v>0</v>
      </c>
      <c r="R72" s="61">
        <f t="shared" si="3"/>
        <v>0</v>
      </c>
      <c r="S72" s="61">
        <f t="shared" si="3"/>
        <v>0</v>
      </c>
      <c r="T72" s="61">
        <f t="shared" si="3"/>
        <v>0</v>
      </c>
      <c r="U72" s="61">
        <f t="shared" si="3"/>
        <v>0</v>
      </c>
      <c r="V72" s="61">
        <f t="shared" si="3"/>
        <v>0</v>
      </c>
      <c r="X72" s="61">
        <f>SUM(X54:X69)</f>
        <v>5257</v>
      </c>
      <c r="AA72" s="62">
        <f>SUM(AA54:AA69)</f>
        <v>57353</v>
      </c>
    </row>
    <row r="73" spans="1:27" ht="3" customHeight="1" x14ac:dyDescent="0.25">
      <c r="AA73" s="24"/>
    </row>
    <row r="74" spans="1:27" ht="15.75" x14ac:dyDescent="0.25">
      <c r="A74" s="29"/>
      <c r="B74" s="29"/>
      <c r="C74" s="29"/>
      <c r="D74" s="29"/>
      <c r="E74" s="29"/>
      <c r="F74" s="29"/>
      <c r="G74" s="29"/>
      <c r="H74" s="29"/>
      <c r="I74" s="29"/>
      <c r="J74" s="29"/>
      <c r="K74" s="29"/>
      <c r="L74" s="29"/>
      <c r="M74" s="29"/>
      <c r="N74" s="29"/>
      <c r="O74" s="30"/>
      <c r="P74" s="29"/>
      <c r="Q74" s="29"/>
      <c r="R74" s="29"/>
      <c r="S74" s="29"/>
      <c r="T74" s="29"/>
      <c r="U74" s="29"/>
      <c r="V74" s="29"/>
      <c r="X74">
        <f>SUM(D72:V72)</f>
        <v>5257</v>
      </c>
      <c r="AA74" s="24"/>
    </row>
    <row r="78" spans="1:27" x14ac:dyDescent="0.2">
      <c r="D78" t="s">
        <v>161</v>
      </c>
    </row>
    <row r="81" spans="1:30" ht="22.5" x14ac:dyDescent="0.3">
      <c r="A81" s="2" t="s">
        <v>40</v>
      </c>
    </row>
    <row r="82" spans="1:30" ht="22.5" x14ac:dyDescent="0.3">
      <c r="A82" s="2" t="s">
        <v>41</v>
      </c>
    </row>
    <row r="83" spans="1:30" ht="23.25" x14ac:dyDescent="0.35">
      <c r="B83" s="76" t="s">
        <v>105</v>
      </c>
      <c r="C83" s="17"/>
      <c r="H83" s="3"/>
    </row>
    <row r="84" spans="1:30" ht="12.75" customHeight="1" x14ac:dyDescent="0.35">
      <c r="B84" s="17"/>
      <c r="C84" s="17"/>
      <c r="H84" s="3"/>
    </row>
    <row r="86" spans="1:30" ht="23.25" x14ac:dyDescent="0.35">
      <c r="A86" s="17"/>
      <c r="B86" s="18"/>
      <c r="C86" s="18"/>
      <c r="D86" s="2" t="s">
        <v>61</v>
      </c>
      <c r="E86" s="18"/>
      <c r="F86" s="18" t="s">
        <v>42</v>
      </c>
      <c r="G86" s="18">
        <v>3</v>
      </c>
      <c r="H86" s="2" t="s">
        <v>43</v>
      </c>
      <c r="J86" s="2"/>
      <c r="K86" s="2"/>
      <c r="N86" s="16" t="s">
        <v>154</v>
      </c>
      <c r="O86" s="2"/>
      <c r="V86" s="21" t="s">
        <v>44</v>
      </c>
    </row>
    <row r="87" spans="1:30" ht="12.75" customHeight="1" x14ac:dyDescent="0.35">
      <c r="A87" s="17"/>
      <c r="B87" s="18"/>
      <c r="C87" s="18"/>
      <c r="D87" s="2"/>
      <c r="E87" s="18"/>
      <c r="F87" s="18"/>
      <c r="G87" s="2"/>
      <c r="K87" s="2"/>
    </row>
    <row r="88" spans="1:30" ht="12.75" customHeight="1" x14ac:dyDescent="0.2">
      <c r="A88" s="20"/>
      <c r="B88" s="13"/>
      <c r="C88" s="13"/>
      <c r="D88" s="1"/>
      <c r="E88" s="13"/>
      <c r="F88" s="13"/>
      <c r="G88" s="1"/>
      <c r="H88" s="20"/>
      <c r="I88" s="20"/>
      <c r="J88" s="20"/>
      <c r="K88" s="1"/>
      <c r="L88" s="20"/>
      <c r="Q88" s="20" t="s">
        <v>96</v>
      </c>
      <c r="U88" s="22">
        <f>'3 Liste'!AL26</f>
        <v>2343</v>
      </c>
      <c r="AA88" s="1" t="s">
        <v>151</v>
      </c>
    </row>
    <row r="89" spans="1:30" ht="12.75" customHeight="1" x14ac:dyDescent="0.2">
      <c r="A89" s="20"/>
      <c r="B89" s="23"/>
      <c r="C89" s="23"/>
      <c r="D89" s="20"/>
      <c r="E89" s="23"/>
      <c r="F89" s="23"/>
      <c r="G89" s="20"/>
      <c r="H89" s="20"/>
      <c r="I89" s="20"/>
      <c r="J89" s="20"/>
      <c r="K89" s="1"/>
      <c r="L89" s="20"/>
      <c r="U89" s="11"/>
      <c r="AC89" s="102"/>
      <c r="AD89" s="102"/>
    </row>
    <row r="90" spans="1:30" ht="12.75" customHeight="1" x14ac:dyDescent="0.3">
      <c r="A90" s="20"/>
      <c r="B90" s="13"/>
      <c r="C90" s="13"/>
      <c r="D90" s="1"/>
      <c r="E90" s="13"/>
      <c r="F90" s="13"/>
      <c r="G90" s="1"/>
      <c r="H90" s="20"/>
      <c r="I90" s="20"/>
      <c r="J90" s="20"/>
      <c r="K90" s="1"/>
      <c r="L90" s="20"/>
      <c r="V90" s="8">
        <f>U88+U89</f>
        <v>2343</v>
      </c>
      <c r="AA90" s="12"/>
    </row>
    <row r="91" spans="1:30" ht="23.25" x14ac:dyDescent="0.35">
      <c r="A91" s="17"/>
      <c r="B91" s="18"/>
      <c r="C91" s="18"/>
      <c r="D91" s="2"/>
      <c r="E91" s="18"/>
      <c r="F91" s="3"/>
      <c r="G91" s="2"/>
      <c r="H91" s="3" t="s">
        <v>45</v>
      </c>
      <c r="K91" s="2"/>
      <c r="X91" s="12"/>
      <c r="Y91" s="12"/>
      <c r="Z91" s="12"/>
      <c r="AA91" s="4" t="s">
        <v>46</v>
      </c>
    </row>
    <row r="92" spans="1:30" ht="12.75" customHeight="1" x14ac:dyDescent="0.35">
      <c r="A92" s="17"/>
      <c r="B92" s="18"/>
      <c r="C92" s="18"/>
      <c r="D92" s="2"/>
      <c r="E92" s="18"/>
      <c r="F92" s="3"/>
      <c r="G92" s="2"/>
      <c r="H92" s="3"/>
      <c r="K92" s="2"/>
      <c r="AA92" s="25" t="s">
        <v>48</v>
      </c>
      <c r="AC92" s="1" t="s">
        <v>150</v>
      </c>
    </row>
    <row r="93" spans="1:30" ht="15.75" x14ac:dyDescent="0.25">
      <c r="B93" s="19" t="s">
        <v>47</v>
      </c>
      <c r="C93" s="5"/>
      <c r="D93" s="7">
        <v>1</v>
      </c>
      <c r="E93" s="7">
        <v>2</v>
      </c>
      <c r="F93" s="7">
        <v>3</v>
      </c>
      <c r="G93" s="7">
        <v>4</v>
      </c>
      <c r="H93" s="7">
        <v>5</v>
      </c>
      <c r="I93" s="7">
        <v>6</v>
      </c>
      <c r="J93" s="7">
        <v>7</v>
      </c>
      <c r="K93" s="7">
        <v>8</v>
      </c>
      <c r="L93" s="7">
        <v>9</v>
      </c>
      <c r="M93" s="7">
        <v>10</v>
      </c>
      <c r="N93" s="7">
        <v>11</v>
      </c>
      <c r="O93" s="7">
        <v>12</v>
      </c>
      <c r="P93" s="7">
        <v>13</v>
      </c>
      <c r="Q93" s="7"/>
      <c r="R93" s="7"/>
      <c r="S93" s="7"/>
      <c r="T93" s="7"/>
      <c r="U93" s="7"/>
      <c r="V93" s="7"/>
      <c r="X93" s="7" t="s">
        <v>27</v>
      </c>
      <c r="Y93" s="7"/>
      <c r="Z93" s="7"/>
      <c r="AA93" s="13" t="s">
        <v>49</v>
      </c>
    </row>
    <row r="94" spans="1:30" ht="12.75" customHeight="1" x14ac:dyDescent="0.25">
      <c r="B94" s="5"/>
      <c r="C94" s="5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AA94" s="13"/>
    </row>
    <row r="95" spans="1:30" ht="2.25" customHeight="1" x14ac:dyDescent="0.25">
      <c r="B95" s="5"/>
      <c r="C95" s="5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</row>
    <row r="96" spans="1:30" ht="15.75" x14ac:dyDescent="0.25">
      <c r="B96" s="7" t="s">
        <v>50</v>
      </c>
      <c r="C96" s="5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X96" s="5"/>
      <c r="Y96" s="5"/>
      <c r="Z96" s="5"/>
      <c r="AA96" s="5"/>
    </row>
    <row r="97" spans="1:27" ht="15.75" x14ac:dyDescent="0.25">
      <c r="A97" s="58">
        <v>1</v>
      </c>
      <c r="B97" s="63" t="s">
        <v>130</v>
      </c>
      <c r="C97" s="59"/>
      <c r="D97" s="55">
        <v>14</v>
      </c>
      <c r="E97" s="55">
        <v>15</v>
      </c>
      <c r="F97" s="55">
        <v>35</v>
      </c>
      <c r="G97" s="55">
        <v>6</v>
      </c>
      <c r="H97" s="55">
        <v>8</v>
      </c>
      <c r="I97" s="55">
        <v>18</v>
      </c>
      <c r="J97" s="55">
        <v>10</v>
      </c>
      <c r="K97" s="55">
        <v>3</v>
      </c>
      <c r="L97" s="55">
        <v>4</v>
      </c>
      <c r="M97" s="55">
        <v>6</v>
      </c>
      <c r="N97" s="55">
        <v>9</v>
      </c>
      <c r="O97" s="55">
        <v>17</v>
      </c>
      <c r="P97" s="55">
        <v>10</v>
      </c>
      <c r="Q97" s="13"/>
      <c r="R97" s="13"/>
      <c r="S97" s="13"/>
      <c r="T97" s="13"/>
      <c r="U97" s="13"/>
      <c r="V97" s="13"/>
      <c r="X97" s="59">
        <f t="shared" ref="X97:X112" si="4">SUM(D97:V97)</f>
        <v>155</v>
      </c>
      <c r="Y97" s="59"/>
      <c r="Z97" s="59"/>
      <c r="AA97" s="59">
        <f>V90+X97</f>
        <v>2498</v>
      </c>
    </row>
    <row r="98" spans="1:27" ht="15.75" x14ac:dyDescent="0.25">
      <c r="A98" s="58">
        <v>2</v>
      </c>
      <c r="B98" s="63" t="s">
        <v>131</v>
      </c>
      <c r="C98" s="59"/>
      <c r="D98" s="55">
        <v>0</v>
      </c>
      <c r="E98" s="55">
        <v>8</v>
      </c>
      <c r="F98" s="55">
        <v>8</v>
      </c>
      <c r="G98" s="55">
        <v>12</v>
      </c>
      <c r="H98" s="55">
        <v>1</v>
      </c>
      <c r="I98" s="55">
        <v>25</v>
      </c>
      <c r="J98" s="55">
        <v>4</v>
      </c>
      <c r="K98" s="55">
        <v>22</v>
      </c>
      <c r="L98" s="55">
        <v>1</v>
      </c>
      <c r="M98" s="55">
        <v>15</v>
      </c>
      <c r="N98" s="55">
        <v>8</v>
      </c>
      <c r="O98" s="55">
        <v>5</v>
      </c>
      <c r="P98" s="55">
        <v>3</v>
      </c>
      <c r="Q98" s="13"/>
      <c r="R98" s="13"/>
      <c r="S98" s="13"/>
      <c r="T98" s="13"/>
      <c r="U98" s="13"/>
      <c r="V98" s="13"/>
      <c r="X98" s="59">
        <f t="shared" si="4"/>
        <v>112</v>
      </c>
      <c r="Y98" s="59"/>
      <c r="Z98" s="59"/>
      <c r="AA98" s="59">
        <f>V90+X98</f>
        <v>2455</v>
      </c>
    </row>
    <row r="99" spans="1:27" ht="15.75" x14ac:dyDescent="0.25">
      <c r="A99" s="58">
        <v>3</v>
      </c>
      <c r="B99" s="63" t="s">
        <v>64</v>
      </c>
      <c r="C99" s="59"/>
      <c r="D99" s="55">
        <v>17</v>
      </c>
      <c r="E99" s="55">
        <v>15</v>
      </c>
      <c r="F99" s="55">
        <v>8</v>
      </c>
      <c r="G99" s="55">
        <v>6</v>
      </c>
      <c r="H99" s="55">
        <v>7</v>
      </c>
      <c r="I99" s="55">
        <v>5</v>
      </c>
      <c r="J99" s="55">
        <v>28</v>
      </c>
      <c r="K99" s="55">
        <v>4</v>
      </c>
      <c r="L99" s="55">
        <v>9</v>
      </c>
      <c r="M99" s="55">
        <v>9</v>
      </c>
      <c r="N99" s="55">
        <v>5</v>
      </c>
      <c r="O99" s="55">
        <v>8</v>
      </c>
      <c r="P99" s="55">
        <v>13</v>
      </c>
      <c r="Q99" s="13"/>
      <c r="R99" s="13"/>
      <c r="S99" s="13"/>
      <c r="T99" s="13"/>
      <c r="U99" s="13"/>
      <c r="V99" s="13"/>
      <c r="X99" s="59">
        <f t="shared" si="4"/>
        <v>134</v>
      </c>
      <c r="Y99" s="59"/>
      <c r="Z99" s="59"/>
      <c r="AA99" s="59">
        <f>V90+X99</f>
        <v>2477</v>
      </c>
    </row>
    <row r="100" spans="1:27" ht="15.75" x14ac:dyDescent="0.25">
      <c r="A100" s="58">
        <v>4</v>
      </c>
      <c r="B100" s="63" t="s">
        <v>66</v>
      </c>
      <c r="C100" s="59"/>
      <c r="D100" s="55">
        <v>22</v>
      </c>
      <c r="E100" s="55">
        <v>20</v>
      </c>
      <c r="F100" s="55">
        <v>18</v>
      </c>
      <c r="G100" s="55">
        <v>6</v>
      </c>
      <c r="H100" s="55">
        <v>4</v>
      </c>
      <c r="I100" s="55">
        <v>9</v>
      </c>
      <c r="J100" s="55">
        <v>4</v>
      </c>
      <c r="K100" s="55">
        <v>6</v>
      </c>
      <c r="L100" s="55">
        <v>20</v>
      </c>
      <c r="M100" s="55">
        <v>9</v>
      </c>
      <c r="N100" s="55">
        <v>13</v>
      </c>
      <c r="O100" s="55">
        <v>3</v>
      </c>
      <c r="P100" s="55">
        <v>16</v>
      </c>
      <c r="Q100" s="13"/>
      <c r="R100" s="13"/>
      <c r="S100" s="13"/>
      <c r="T100" s="13"/>
      <c r="U100" s="13"/>
      <c r="V100" s="13"/>
      <c r="X100" s="59">
        <f t="shared" si="4"/>
        <v>150</v>
      </c>
      <c r="Y100" s="59"/>
      <c r="Z100" s="59"/>
      <c r="AA100" s="59">
        <f>V90+X100</f>
        <v>2493</v>
      </c>
    </row>
    <row r="101" spans="1:27" ht="15.75" x14ac:dyDescent="0.25">
      <c r="A101" s="58">
        <v>5</v>
      </c>
      <c r="B101" s="63" t="s">
        <v>74</v>
      </c>
      <c r="C101" s="59"/>
      <c r="D101" s="55">
        <v>22</v>
      </c>
      <c r="E101" s="55">
        <v>21</v>
      </c>
      <c r="F101" s="55">
        <v>29</v>
      </c>
      <c r="G101" s="55">
        <v>65</v>
      </c>
      <c r="H101" s="55">
        <v>39</v>
      </c>
      <c r="I101" s="55">
        <v>14</v>
      </c>
      <c r="J101" s="55">
        <v>25</v>
      </c>
      <c r="K101" s="55">
        <v>26</v>
      </c>
      <c r="L101" s="55">
        <v>25</v>
      </c>
      <c r="M101" s="55">
        <v>38</v>
      </c>
      <c r="N101" s="55">
        <v>4</v>
      </c>
      <c r="O101" s="55">
        <v>15</v>
      </c>
      <c r="P101" s="55">
        <v>16</v>
      </c>
      <c r="Q101" s="13"/>
      <c r="R101" s="13"/>
      <c r="S101" s="13"/>
      <c r="T101" s="13"/>
      <c r="U101" s="13"/>
      <c r="V101" s="13"/>
      <c r="X101" s="59">
        <f t="shared" si="4"/>
        <v>339</v>
      </c>
      <c r="Y101" s="59"/>
      <c r="Z101" s="59"/>
      <c r="AA101" s="59">
        <f>V90+X101</f>
        <v>2682</v>
      </c>
    </row>
    <row r="102" spans="1:27" ht="15.75" x14ac:dyDescent="0.25">
      <c r="A102" s="58">
        <v>6</v>
      </c>
      <c r="B102" s="63" t="s">
        <v>132</v>
      </c>
      <c r="C102" s="59"/>
      <c r="D102" s="55">
        <v>7</v>
      </c>
      <c r="E102" s="55">
        <v>5</v>
      </c>
      <c r="F102" s="55">
        <v>11</v>
      </c>
      <c r="G102" s="55">
        <v>9</v>
      </c>
      <c r="H102" s="55">
        <v>13</v>
      </c>
      <c r="I102" s="55">
        <v>10</v>
      </c>
      <c r="J102" s="55">
        <v>8</v>
      </c>
      <c r="K102" s="55">
        <v>16</v>
      </c>
      <c r="L102" s="55">
        <v>8</v>
      </c>
      <c r="M102" s="55">
        <v>4</v>
      </c>
      <c r="N102" s="55">
        <v>3</v>
      </c>
      <c r="O102" s="55">
        <v>8</v>
      </c>
      <c r="P102" s="55">
        <v>10</v>
      </c>
      <c r="Q102" s="13"/>
      <c r="R102" s="13"/>
      <c r="S102" s="13"/>
      <c r="T102" s="13"/>
      <c r="U102" s="13"/>
      <c r="V102" s="13"/>
      <c r="X102" s="59">
        <f t="shared" si="4"/>
        <v>112</v>
      </c>
      <c r="Y102" s="59"/>
      <c r="Z102" s="59"/>
      <c r="AA102" s="59">
        <f>V90+X102</f>
        <v>2455</v>
      </c>
    </row>
    <row r="103" spans="1:27" ht="15.75" x14ac:dyDescent="0.25">
      <c r="A103" s="58">
        <v>7</v>
      </c>
      <c r="B103" s="63" t="s">
        <v>75</v>
      </c>
      <c r="C103" s="59"/>
      <c r="D103" s="55">
        <v>9</v>
      </c>
      <c r="E103" s="55">
        <v>18</v>
      </c>
      <c r="F103" s="55">
        <v>20</v>
      </c>
      <c r="G103" s="55">
        <v>39</v>
      </c>
      <c r="H103" s="55">
        <v>15</v>
      </c>
      <c r="I103" s="55">
        <v>10</v>
      </c>
      <c r="J103" s="55">
        <v>17</v>
      </c>
      <c r="K103" s="55">
        <v>12</v>
      </c>
      <c r="L103" s="55">
        <v>15</v>
      </c>
      <c r="M103" s="55">
        <v>10</v>
      </c>
      <c r="N103" s="55">
        <v>21</v>
      </c>
      <c r="O103" s="55">
        <v>30</v>
      </c>
      <c r="P103" s="55">
        <v>17</v>
      </c>
      <c r="Q103" s="13"/>
      <c r="R103" s="13"/>
      <c r="S103" s="13"/>
      <c r="T103" s="13"/>
      <c r="U103" s="13"/>
      <c r="V103" s="13"/>
      <c r="X103" s="59">
        <f t="shared" si="4"/>
        <v>233</v>
      </c>
      <c r="Y103" s="59"/>
      <c r="Z103" s="59"/>
      <c r="AA103" s="59">
        <f>V90+X103</f>
        <v>2576</v>
      </c>
    </row>
    <row r="104" spans="1:27" ht="15.75" x14ac:dyDescent="0.25">
      <c r="A104" s="58">
        <v>8</v>
      </c>
      <c r="B104" s="63" t="s">
        <v>133</v>
      </c>
      <c r="C104" s="59"/>
      <c r="D104" s="55">
        <v>8</v>
      </c>
      <c r="E104" s="55">
        <v>9</v>
      </c>
      <c r="F104" s="55">
        <v>61</v>
      </c>
      <c r="G104" s="55">
        <v>6</v>
      </c>
      <c r="H104" s="55">
        <v>4</v>
      </c>
      <c r="I104" s="55">
        <v>3</v>
      </c>
      <c r="J104" s="55">
        <v>13</v>
      </c>
      <c r="K104" s="55">
        <v>10</v>
      </c>
      <c r="L104" s="55">
        <v>6</v>
      </c>
      <c r="M104" s="55">
        <v>3</v>
      </c>
      <c r="N104" s="55">
        <v>0</v>
      </c>
      <c r="O104" s="55">
        <v>27</v>
      </c>
      <c r="P104" s="55">
        <v>10</v>
      </c>
      <c r="Q104" s="13"/>
      <c r="R104" s="13"/>
      <c r="S104" s="13"/>
      <c r="T104" s="13"/>
      <c r="U104" s="13"/>
      <c r="V104" s="13"/>
      <c r="X104" s="59">
        <f t="shared" si="4"/>
        <v>160</v>
      </c>
      <c r="Y104" s="59"/>
      <c r="Z104" s="59"/>
      <c r="AA104" s="59">
        <f>V90+X104</f>
        <v>2503</v>
      </c>
    </row>
    <row r="105" spans="1:27" ht="15.75" x14ac:dyDescent="0.25">
      <c r="A105" s="58">
        <v>9</v>
      </c>
      <c r="B105" s="63" t="s">
        <v>134</v>
      </c>
      <c r="C105" s="64"/>
      <c r="D105" s="55">
        <v>12</v>
      </c>
      <c r="E105" s="55">
        <v>27</v>
      </c>
      <c r="F105" s="55">
        <v>21</v>
      </c>
      <c r="G105" s="55">
        <v>20</v>
      </c>
      <c r="H105" s="55">
        <v>28</v>
      </c>
      <c r="I105" s="55">
        <v>11</v>
      </c>
      <c r="J105" s="55">
        <v>13</v>
      </c>
      <c r="K105" s="55">
        <v>10</v>
      </c>
      <c r="L105" s="55">
        <v>8</v>
      </c>
      <c r="M105" s="55">
        <v>11</v>
      </c>
      <c r="N105" s="55">
        <v>130</v>
      </c>
      <c r="O105" s="55">
        <v>11</v>
      </c>
      <c r="P105" s="55">
        <v>36</v>
      </c>
      <c r="Q105" s="13"/>
      <c r="R105" s="13"/>
      <c r="S105" s="13"/>
      <c r="T105" s="13"/>
      <c r="U105" s="13"/>
      <c r="V105" s="13"/>
      <c r="X105" s="59">
        <f t="shared" si="4"/>
        <v>338</v>
      </c>
      <c r="Y105" s="59"/>
      <c r="Z105" s="59"/>
      <c r="AA105" s="59">
        <f>V90+X105</f>
        <v>2681</v>
      </c>
    </row>
    <row r="106" spans="1:27" ht="15.75" x14ac:dyDescent="0.25">
      <c r="A106" s="58">
        <v>10</v>
      </c>
      <c r="B106" s="63" t="s">
        <v>135</v>
      </c>
      <c r="C106" s="59"/>
      <c r="D106" s="55">
        <v>31</v>
      </c>
      <c r="E106" s="55">
        <v>13</v>
      </c>
      <c r="F106" s="55">
        <v>9</v>
      </c>
      <c r="G106" s="55">
        <v>3</v>
      </c>
      <c r="H106" s="55">
        <v>4</v>
      </c>
      <c r="I106" s="55">
        <v>8</v>
      </c>
      <c r="J106" s="55">
        <v>18</v>
      </c>
      <c r="K106" s="55">
        <v>2</v>
      </c>
      <c r="L106" s="55">
        <v>19</v>
      </c>
      <c r="M106" s="55">
        <v>14</v>
      </c>
      <c r="N106" s="55">
        <v>0</v>
      </c>
      <c r="O106" s="55">
        <v>10</v>
      </c>
      <c r="P106" s="55">
        <v>22</v>
      </c>
      <c r="Q106" s="13"/>
      <c r="R106" s="13"/>
      <c r="S106" s="13"/>
      <c r="T106" s="13"/>
      <c r="U106" s="13"/>
      <c r="V106" s="13"/>
      <c r="X106" s="59">
        <f t="shared" si="4"/>
        <v>153</v>
      </c>
      <c r="Y106" s="59"/>
      <c r="Z106" s="59"/>
      <c r="AA106" s="59">
        <f>V90+X106</f>
        <v>2496</v>
      </c>
    </row>
    <row r="107" spans="1:27" ht="15.75" x14ac:dyDescent="0.25">
      <c r="A107" s="58">
        <v>11</v>
      </c>
      <c r="B107" s="63" t="s">
        <v>136</v>
      </c>
      <c r="C107" s="59"/>
      <c r="D107" s="55">
        <v>35</v>
      </c>
      <c r="E107" s="55">
        <v>24</v>
      </c>
      <c r="F107" s="55">
        <v>25</v>
      </c>
      <c r="G107" s="55">
        <v>14</v>
      </c>
      <c r="H107" s="55">
        <v>25</v>
      </c>
      <c r="I107" s="55">
        <v>9</v>
      </c>
      <c r="J107" s="55">
        <v>32</v>
      </c>
      <c r="K107" s="55">
        <v>11</v>
      </c>
      <c r="L107" s="55">
        <v>23</v>
      </c>
      <c r="M107" s="55">
        <v>26</v>
      </c>
      <c r="N107" s="55">
        <v>14</v>
      </c>
      <c r="O107" s="55">
        <v>15</v>
      </c>
      <c r="P107" s="55">
        <v>25</v>
      </c>
      <c r="Q107" s="13"/>
      <c r="R107" s="13"/>
      <c r="S107" s="13"/>
      <c r="T107" s="13"/>
      <c r="U107" s="13"/>
      <c r="V107" s="13"/>
      <c r="X107" s="59">
        <f t="shared" si="4"/>
        <v>278</v>
      </c>
      <c r="Y107" s="59"/>
      <c r="Z107" s="59"/>
      <c r="AA107" s="59">
        <f>V90+X107</f>
        <v>2621</v>
      </c>
    </row>
    <row r="108" spans="1:27" ht="15.75" x14ac:dyDescent="0.25">
      <c r="A108" s="58">
        <v>12</v>
      </c>
      <c r="B108" s="63" t="s">
        <v>137</v>
      </c>
      <c r="C108" s="59"/>
      <c r="D108" s="55">
        <v>15</v>
      </c>
      <c r="E108" s="55">
        <v>22</v>
      </c>
      <c r="F108" s="55">
        <v>23</v>
      </c>
      <c r="G108" s="55">
        <v>14</v>
      </c>
      <c r="H108" s="55">
        <v>27</v>
      </c>
      <c r="I108" s="55">
        <v>4</v>
      </c>
      <c r="J108" s="55">
        <v>16</v>
      </c>
      <c r="K108" s="55">
        <v>18</v>
      </c>
      <c r="L108" s="55">
        <v>11</v>
      </c>
      <c r="M108" s="55">
        <v>30</v>
      </c>
      <c r="N108" s="55">
        <v>31</v>
      </c>
      <c r="O108" s="55">
        <v>16</v>
      </c>
      <c r="P108" s="55">
        <v>36</v>
      </c>
      <c r="Q108" s="13"/>
      <c r="R108" s="13"/>
      <c r="S108" s="13"/>
      <c r="T108" s="13"/>
      <c r="U108" s="13"/>
      <c r="V108" s="13"/>
      <c r="X108" s="59">
        <f t="shared" si="4"/>
        <v>263</v>
      </c>
      <c r="Y108" s="59"/>
      <c r="Z108" s="59"/>
      <c r="AA108" s="59">
        <f>V90+X108</f>
        <v>2606</v>
      </c>
    </row>
    <row r="109" spans="1:27" ht="15.75" x14ac:dyDescent="0.25">
      <c r="A109" s="58">
        <v>13</v>
      </c>
      <c r="B109" s="63" t="s">
        <v>138</v>
      </c>
      <c r="C109" s="59"/>
      <c r="D109" s="55">
        <v>19</v>
      </c>
      <c r="E109" s="55">
        <v>23</v>
      </c>
      <c r="F109" s="55">
        <v>26</v>
      </c>
      <c r="G109" s="55">
        <v>34</v>
      </c>
      <c r="H109" s="55">
        <v>35</v>
      </c>
      <c r="I109" s="55">
        <v>44</v>
      </c>
      <c r="J109" s="55">
        <v>25</v>
      </c>
      <c r="K109" s="55">
        <v>43</v>
      </c>
      <c r="L109" s="55">
        <v>32</v>
      </c>
      <c r="M109" s="55">
        <v>22</v>
      </c>
      <c r="N109" s="55">
        <v>8</v>
      </c>
      <c r="O109" s="55">
        <v>9</v>
      </c>
      <c r="P109" s="55">
        <v>25</v>
      </c>
      <c r="Q109" s="13"/>
      <c r="R109" s="13"/>
      <c r="S109" s="13"/>
      <c r="T109" s="13"/>
      <c r="U109" s="13"/>
      <c r="V109" s="13"/>
      <c r="X109" s="59">
        <f t="shared" si="4"/>
        <v>345</v>
      </c>
      <c r="Y109" s="59"/>
      <c r="Z109" s="59"/>
      <c r="AA109" s="59">
        <f>V90+X109</f>
        <v>2688</v>
      </c>
    </row>
    <row r="110" spans="1:27" ht="15.75" x14ac:dyDescent="0.25">
      <c r="A110" s="58">
        <v>14</v>
      </c>
      <c r="B110" s="63" t="s">
        <v>139</v>
      </c>
      <c r="C110" s="59"/>
      <c r="D110" s="55">
        <v>19</v>
      </c>
      <c r="E110" s="55">
        <v>38</v>
      </c>
      <c r="F110" s="55">
        <v>31</v>
      </c>
      <c r="G110" s="55">
        <v>40</v>
      </c>
      <c r="H110" s="55">
        <v>33</v>
      </c>
      <c r="I110" s="55">
        <v>11</v>
      </c>
      <c r="J110" s="55">
        <v>33</v>
      </c>
      <c r="K110" s="55">
        <v>22</v>
      </c>
      <c r="L110" s="55">
        <v>19</v>
      </c>
      <c r="M110" s="55">
        <v>32</v>
      </c>
      <c r="N110" s="55">
        <v>1</v>
      </c>
      <c r="O110" s="55">
        <v>27</v>
      </c>
      <c r="P110" s="55">
        <v>35</v>
      </c>
      <c r="Q110" s="13"/>
      <c r="R110" s="13"/>
      <c r="S110" s="13"/>
      <c r="T110" s="13"/>
      <c r="U110" s="13"/>
      <c r="V110" s="13"/>
      <c r="X110" s="59">
        <f t="shared" si="4"/>
        <v>341</v>
      </c>
      <c r="Y110" s="59"/>
      <c r="Z110" s="59"/>
      <c r="AA110" s="59">
        <f>V90+X110</f>
        <v>2684</v>
      </c>
    </row>
    <row r="111" spans="1:27" ht="15.75" x14ac:dyDescent="0.25">
      <c r="A111" s="58">
        <v>15</v>
      </c>
      <c r="B111" s="63" t="s">
        <v>140</v>
      </c>
      <c r="C111" s="59"/>
      <c r="D111" s="55">
        <v>15</v>
      </c>
      <c r="E111" s="55">
        <v>11</v>
      </c>
      <c r="F111" s="55">
        <v>5</v>
      </c>
      <c r="G111" s="55">
        <v>14</v>
      </c>
      <c r="H111" s="55">
        <v>18</v>
      </c>
      <c r="I111" s="55">
        <v>5</v>
      </c>
      <c r="J111" s="55">
        <v>9</v>
      </c>
      <c r="K111" s="55">
        <v>9</v>
      </c>
      <c r="L111" s="55">
        <v>10</v>
      </c>
      <c r="M111" s="55">
        <v>59</v>
      </c>
      <c r="N111" s="55">
        <v>0</v>
      </c>
      <c r="O111" s="55">
        <v>15</v>
      </c>
      <c r="P111" s="55">
        <v>10</v>
      </c>
      <c r="Q111" s="13"/>
      <c r="R111" s="13"/>
      <c r="S111" s="13"/>
      <c r="T111" s="13"/>
      <c r="U111" s="13"/>
      <c r="V111" s="13"/>
      <c r="X111" s="59">
        <f t="shared" si="4"/>
        <v>180</v>
      </c>
      <c r="Y111" s="59"/>
      <c r="Z111" s="59"/>
      <c r="AA111" s="59">
        <f>V90+X111</f>
        <v>2523</v>
      </c>
    </row>
    <row r="112" spans="1:27" ht="15.75" x14ac:dyDescent="0.25">
      <c r="A112" s="58">
        <v>16</v>
      </c>
      <c r="B112" s="63" t="s">
        <v>141</v>
      </c>
      <c r="C112" s="59"/>
      <c r="D112" s="55">
        <v>11</v>
      </c>
      <c r="E112" s="55">
        <v>26</v>
      </c>
      <c r="F112" s="55">
        <v>22</v>
      </c>
      <c r="G112" s="55">
        <v>15</v>
      </c>
      <c r="H112" s="55">
        <v>38</v>
      </c>
      <c r="I112" s="55">
        <v>9</v>
      </c>
      <c r="J112" s="55">
        <v>22</v>
      </c>
      <c r="K112" s="55">
        <v>25</v>
      </c>
      <c r="L112" s="55">
        <v>19</v>
      </c>
      <c r="M112" s="55">
        <v>30</v>
      </c>
      <c r="N112" s="55">
        <v>15</v>
      </c>
      <c r="O112" s="55">
        <v>20</v>
      </c>
      <c r="P112" s="55">
        <v>30</v>
      </c>
      <c r="Q112" s="13"/>
      <c r="R112" s="13"/>
      <c r="S112" s="13"/>
      <c r="T112" s="13"/>
      <c r="U112" s="13"/>
      <c r="V112" s="13"/>
      <c r="X112" s="59">
        <f t="shared" si="4"/>
        <v>282</v>
      </c>
      <c r="Y112" s="59"/>
      <c r="Z112" s="59"/>
      <c r="AA112" s="59">
        <f>V90+X112</f>
        <v>2625</v>
      </c>
    </row>
    <row r="113" spans="1:27" ht="15.75" x14ac:dyDescent="0.25">
      <c r="A113" s="9"/>
      <c r="B113" s="5"/>
      <c r="C113" s="5"/>
      <c r="D113" s="13"/>
      <c r="E113" s="13"/>
      <c r="F113" s="13"/>
      <c r="G113" s="13"/>
      <c r="H113" s="13"/>
      <c r="I113" s="13"/>
      <c r="J113" s="13"/>
      <c r="K113" s="13"/>
      <c r="L113" s="13"/>
      <c r="M113" s="13"/>
      <c r="N113" s="13"/>
      <c r="O113" s="13"/>
      <c r="P113" s="13"/>
      <c r="Q113" s="13"/>
      <c r="R113" s="13"/>
      <c r="S113" s="13"/>
      <c r="T113" s="13"/>
      <c r="U113" s="13"/>
      <c r="V113" s="13"/>
      <c r="X113" s="59"/>
      <c r="Y113" s="59"/>
      <c r="Z113" s="59"/>
      <c r="AA113" s="59"/>
    </row>
    <row r="114" spans="1:27" ht="2.25" customHeight="1" x14ac:dyDescent="0.2">
      <c r="D114" s="20"/>
      <c r="E114" s="20"/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X114" s="61"/>
      <c r="Y114" s="61"/>
      <c r="Z114" s="61"/>
      <c r="AA114" s="61"/>
    </row>
    <row r="115" spans="1:27" x14ac:dyDescent="0.2">
      <c r="B115" s="4" t="s">
        <v>51</v>
      </c>
      <c r="D115" s="61">
        <f t="shared" ref="D115:P115" si="5">SUM(D97:D112)</f>
        <v>256</v>
      </c>
      <c r="E115" s="61">
        <f t="shared" si="5"/>
        <v>295</v>
      </c>
      <c r="F115" s="61">
        <f t="shared" si="5"/>
        <v>352</v>
      </c>
      <c r="G115" s="61">
        <f t="shared" si="5"/>
        <v>303</v>
      </c>
      <c r="H115" s="61">
        <f t="shared" si="5"/>
        <v>299</v>
      </c>
      <c r="I115" s="61">
        <f t="shared" si="5"/>
        <v>195</v>
      </c>
      <c r="J115" s="61">
        <f t="shared" si="5"/>
        <v>277</v>
      </c>
      <c r="K115" s="61">
        <f t="shared" si="5"/>
        <v>239</v>
      </c>
      <c r="L115" s="61">
        <f t="shared" si="5"/>
        <v>229</v>
      </c>
      <c r="M115" s="61">
        <f t="shared" si="5"/>
        <v>318</v>
      </c>
      <c r="N115" s="61">
        <f t="shared" si="5"/>
        <v>262</v>
      </c>
      <c r="O115" s="61">
        <f t="shared" si="5"/>
        <v>236</v>
      </c>
      <c r="P115" s="61">
        <f t="shared" si="5"/>
        <v>314</v>
      </c>
      <c r="Q115" s="61"/>
      <c r="R115" s="61"/>
      <c r="S115" s="61"/>
      <c r="T115" s="61"/>
      <c r="U115" s="61"/>
      <c r="V115" s="61"/>
      <c r="X115" s="61">
        <f>SUM(X97:X112)</f>
        <v>3575</v>
      </c>
      <c r="Y115" s="61"/>
      <c r="Z115" s="61"/>
      <c r="AA115" s="62">
        <f>SUM(AA97:AA112)</f>
        <v>41063</v>
      </c>
    </row>
    <row r="116" spans="1:27" ht="3" customHeight="1" x14ac:dyDescent="0.2">
      <c r="X116" s="65"/>
      <c r="Y116" s="65"/>
      <c r="Z116" s="65"/>
      <c r="AA116" s="65"/>
    </row>
    <row r="117" spans="1:27" ht="15.75" x14ac:dyDescent="0.25">
      <c r="A117" s="29"/>
      <c r="B117" s="29"/>
      <c r="C117" s="29"/>
      <c r="D117" s="29"/>
      <c r="E117" s="29"/>
      <c r="F117" s="29"/>
      <c r="G117" s="29"/>
      <c r="H117" s="29"/>
      <c r="I117" s="29"/>
      <c r="J117" s="30" t="s">
        <v>60</v>
      </c>
      <c r="K117" s="29"/>
      <c r="L117" s="29"/>
      <c r="M117" s="29"/>
      <c r="N117" s="29"/>
      <c r="O117" s="29"/>
      <c r="P117" s="29"/>
      <c r="Q117" s="29"/>
      <c r="R117" s="29"/>
      <c r="S117" s="29"/>
      <c r="T117" s="29"/>
      <c r="U117" s="29"/>
      <c r="V117" s="29"/>
      <c r="X117" s="65">
        <f>SUM(D115:P115)</f>
        <v>3575</v>
      </c>
      <c r="Y117" s="65"/>
      <c r="Z117" s="65"/>
      <c r="AA117" s="65"/>
    </row>
    <row r="118" spans="1:27" ht="15.75" x14ac:dyDescent="0.25">
      <c r="A118" s="29"/>
      <c r="B118" s="29"/>
      <c r="C118" s="29"/>
      <c r="D118" s="29"/>
      <c r="E118" s="29"/>
      <c r="F118" s="29"/>
      <c r="G118" s="29"/>
      <c r="H118" s="29"/>
      <c r="I118" s="29"/>
      <c r="J118" s="30"/>
      <c r="K118" s="29"/>
      <c r="L118" s="29"/>
      <c r="M118" s="29"/>
      <c r="N118" s="29"/>
      <c r="O118" s="29"/>
      <c r="P118" s="29"/>
      <c r="Q118" s="29"/>
      <c r="R118" s="29"/>
      <c r="S118" s="29"/>
      <c r="T118" s="29"/>
      <c r="U118" s="29"/>
      <c r="V118" s="29"/>
    </row>
    <row r="119" spans="1:27" ht="15.75" x14ac:dyDescent="0.25">
      <c r="A119" s="29"/>
      <c r="B119" s="29"/>
      <c r="C119" s="29"/>
      <c r="D119" s="29"/>
      <c r="E119" s="29"/>
      <c r="F119" s="29"/>
      <c r="G119" s="29"/>
      <c r="H119" s="29"/>
      <c r="I119" s="29"/>
      <c r="J119" s="30"/>
      <c r="K119" s="29"/>
      <c r="L119" s="29"/>
      <c r="M119" s="29"/>
      <c r="N119" s="29"/>
      <c r="O119" s="29"/>
      <c r="P119" s="29"/>
      <c r="Q119" s="29"/>
      <c r="R119" s="29"/>
      <c r="S119" s="29"/>
      <c r="T119" s="29"/>
      <c r="U119" s="29"/>
      <c r="V119" s="29"/>
    </row>
    <row r="120" spans="1:27" ht="15.75" x14ac:dyDescent="0.25">
      <c r="A120" s="29"/>
      <c r="B120" s="29"/>
      <c r="C120" s="29"/>
      <c r="D120" s="29"/>
      <c r="E120" s="29"/>
      <c r="F120" s="29"/>
      <c r="G120" s="29"/>
      <c r="H120" s="29"/>
      <c r="I120" s="29"/>
      <c r="J120" s="30"/>
      <c r="K120" s="29"/>
      <c r="L120" s="29"/>
      <c r="M120" s="29"/>
      <c r="N120" s="29"/>
      <c r="O120" s="29"/>
      <c r="P120" s="29"/>
      <c r="Q120" s="29"/>
      <c r="R120" s="29"/>
      <c r="S120" s="29"/>
      <c r="T120" s="29"/>
      <c r="U120" s="29"/>
      <c r="V120" s="29"/>
    </row>
    <row r="125" spans="1:27" ht="22.5" x14ac:dyDescent="0.3">
      <c r="A125" s="16" t="s">
        <v>40</v>
      </c>
    </row>
    <row r="126" spans="1:27" ht="22.5" x14ac:dyDescent="0.3">
      <c r="A126" s="2" t="s">
        <v>41</v>
      </c>
    </row>
    <row r="127" spans="1:27" ht="22.5" x14ac:dyDescent="0.3">
      <c r="B127" s="16" t="s">
        <v>148</v>
      </c>
    </row>
    <row r="129" spans="2:22" ht="22.5" x14ac:dyDescent="0.3">
      <c r="D129" s="2" t="s">
        <v>52</v>
      </c>
    </row>
    <row r="131" spans="2:22" ht="22.5" x14ac:dyDescent="0.3">
      <c r="D131" s="2" t="s">
        <v>53</v>
      </c>
    </row>
    <row r="133" spans="2:22" ht="15.75" x14ac:dyDescent="0.25">
      <c r="E133" s="7"/>
      <c r="F133" s="15" t="s">
        <v>97</v>
      </c>
      <c r="I133" s="7"/>
      <c r="J133" s="7"/>
      <c r="K133" s="15" t="s">
        <v>98</v>
      </c>
      <c r="M133" s="7"/>
      <c r="N133" s="7"/>
      <c r="O133" s="7"/>
      <c r="P133" s="15" t="s">
        <v>99</v>
      </c>
      <c r="S133" s="7"/>
      <c r="T133" s="15"/>
      <c r="V133" s="7"/>
    </row>
    <row r="134" spans="2:22" ht="15.75" x14ac:dyDescent="0.25">
      <c r="E134" s="7"/>
      <c r="F134" s="15" t="s">
        <v>142</v>
      </c>
      <c r="I134" s="7"/>
      <c r="J134" s="7"/>
      <c r="K134" s="15" t="s">
        <v>144</v>
      </c>
      <c r="M134" s="7"/>
      <c r="N134" s="7"/>
      <c r="O134" s="7"/>
      <c r="P134" s="15" t="s">
        <v>146</v>
      </c>
      <c r="S134" s="7"/>
      <c r="T134" s="15"/>
      <c r="V134" s="7"/>
    </row>
    <row r="135" spans="2:22" x14ac:dyDescent="0.2">
      <c r="F135" s="23" t="s">
        <v>143</v>
      </c>
      <c r="K135" s="74" t="s">
        <v>145</v>
      </c>
      <c r="P135" s="74" t="s">
        <v>147</v>
      </c>
      <c r="T135" s="11"/>
    </row>
    <row r="136" spans="2:22" ht="23.25" x14ac:dyDescent="0.35">
      <c r="B136" s="40" t="s">
        <v>54</v>
      </c>
      <c r="C136" s="17"/>
      <c r="D136" s="17"/>
      <c r="E136" s="103">
        <f>V10</f>
        <v>3398</v>
      </c>
      <c r="F136" s="102"/>
      <c r="G136" s="102"/>
      <c r="H136" s="17"/>
      <c r="I136" s="40"/>
      <c r="J136" s="103">
        <f>V47</f>
        <v>3256</v>
      </c>
      <c r="K136" s="102"/>
      <c r="L136" s="102"/>
      <c r="M136" s="40"/>
      <c r="N136" s="40"/>
      <c r="O136" s="103">
        <f>V90</f>
        <v>2343</v>
      </c>
      <c r="P136" s="102"/>
      <c r="Q136" s="17"/>
      <c r="R136" s="17"/>
      <c r="S136" s="103"/>
      <c r="T136" s="102"/>
      <c r="U136" s="102"/>
      <c r="V136" s="15"/>
    </row>
    <row r="137" spans="2:22" ht="23.25" x14ac:dyDescent="0.35">
      <c r="B137" s="17"/>
      <c r="C137" s="17"/>
      <c r="D137" s="17"/>
      <c r="E137" s="17"/>
      <c r="F137" s="17"/>
      <c r="G137" s="17"/>
      <c r="H137" s="17"/>
      <c r="I137" s="17"/>
      <c r="J137" s="17"/>
      <c r="K137" s="17"/>
      <c r="L137" s="17"/>
      <c r="M137" s="17"/>
      <c r="N137" s="17"/>
      <c r="O137" s="17"/>
      <c r="P137" s="17"/>
      <c r="Q137" s="17"/>
      <c r="R137" s="17"/>
      <c r="S137" s="17"/>
      <c r="T137" s="17"/>
      <c r="U137" s="17"/>
    </row>
    <row r="138" spans="2:22" ht="23.25" x14ac:dyDescent="0.35">
      <c r="B138" s="17"/>
      <c r="C138" s="17"/>
      <c r="D138" s="17"/>
      <c r="E138" s="100">
        <f>E136/1</f>
        <v>3398</v>
      </c>
      <c r="F138" s="101"/>
      <c r="G138" s="101"/>
      <c r="H138" s="17"/>
      <c r="I138" s="41"/>
      <c r="J138" s="100">
        <f>J136/1</f>
        <v>3256</v>
      </c>
      <c r="K138" s="101"/>
      <c r="L138" s="101"/>
      <c r="M138" s="41"/>
      <c r="N138" s="41"/>
      <c r="O138" s="104">
        <f>O136/1</f>
        <v>2343</v>
      </c>
      <c r="P138" s="104"/>
      <c r="Q138" s="17"/>
      <c r="R138" s="17"/>
      <c r="S138" s="97"/>
      <c r="T138" s="98"/>
      <c r="U138" s="98"/>
      <c r="V138" s="22"/>
    </row>
    <row r="139" spans="2:22" ht="23.25" x14ac:dyDescent="0.35">
      <c r="B139" s="17"/>
      <c r="C139" s="17"/>
      <c r="D139" s="17"/>
      <c r="E139" s="100">
        <f>E136/2</f>
        <v>1699</v>
      </c>
      <c r="F139" s="101"/>
      <c r="G139" s="101"/>
      <c r="H139" s="17"/>
      <c r="I139" s="41"/>
      <c r="J139" s="100">
        <f>J136/2</f>
        <v>1628</v>
      </c>
      <c r="K139" s="101"/>
      <c r="L139" s="101"/>
      <c r="M139" s="41"/>
      <c r="N139" s="41"/>
      <c r="O139" s="100">
        <f>O136/2</f>
        <v>1171.5</v>
      </c>
      <c r="P139" s="101"/>
      <c r="Q139" s="17"/>
      <c r="R139" s="17"/>
      <c r="S139" s="97"/>
      <c r="T139" s="98"/>
      <c r="U139" s="98"/>
      <c r="V139" s="22"/>
    </row>
    <row r="140" spans="2:22" ht="23.25" x14ac:dyDescent="0.35">
      <c r="B140" s="17"/>
      <c r="C140" s="17"/>
      <c r="D140" s="17"/>
      <c r="E140" s="100">
        <f>E136/3</f>
        <v>1132.6666666666667</v>
      </c>
      <c r="F140" s="101"/>
      <c r="G140" s="101"/>
      <c r="H140" s="17"/>
      <c r="I140" s="41"/>
      <c r="J140" s="100">
        <f>J136/3</f>
        <v>1085.3333333333333</v>
      </c>
      <c r="K140" s="101"/>
      <c r="L140" s="101"/>
      <c r="M140" s="41"/>
      <c r="N140" s="41"/>
      <c r="O140" s="97">
        <f>O136/3</f>
        <v>781</v>
      </c>
      <c r="P140" s="99"/>
      <c r="Q140" s="17"/>
      <c r="R140" s="17"/>
      <c r="S140" s="97"/>
      <c r="T140" s="98"/>
      <c r="U140" s="98"/>
      <c r="V140" s="22"/>
    </row>
    <row r="141" spans="2:22" ht="23.25" x14ac:dyDescent="0.35">
      <c r="B141" s="17"/>
      <c r="C141" s="17"/>
      <c r="D141" s="17"/>
      <c r="E141" s="100">
        <f>E136/4</f>
        <v>849.5</v>
      </c>
      <c r="F141" s="101"/>
      <c r="G141" s="101"/>
      <c r="H141" s="17"/>
      <c r="I141" s="41"/>
      <c r="J141" s="97">
        <f>J136/4</f>
        <v>814</v>
      </c>
      <c r="K141" s="99"/>
      <c r="L141" s="99"/>
      <c r="M141" s="41"/>
      <c r="N141" s="41"/>
      <c r="O141" s="97">
        <f>O136/4</f>
        <v>585.75</v>
      </c>
      <c r="P141" s="99"/>
      <c r="Q141" s="17"/>
      <c r="R141" s="17"/>
      <c r="S141" s="97"/>
      <c r="T141" s="98"/>
      <c r="U141" s="98"/>
      <c r="V141" s="22"/>
    </row>
    <row r="142" spans="2:22" ht="23.25" x14ac:dyDescent="0.35">
      <c r="B142" s="17"/>
      <c r="C142" s="17"/>
      <c r="D142" s="17"/>
      <c r="E142" s="97">
        <f>E136/5</f>
        <v>679.6</v>
      </c>
      <c r="F142" s="99"/>
      <c r="G142" s="99"/>
      <c r="H142" s="17"/>
      <c r="I142" s="41"/>
      <c r="J142" s="97">
        <f>J136/5</f>
        <v>651.20000000000005</v>
      </c>
      <c r="K142" s="99"/>
      <c r="L142" s="99"/>
      <c r="M142" s="41"/>
      <c r="N142" s="41"/>
      <c r="O142" s="97">
        <f>O136/5</f>
        <v>468.6</v>
      </c>
      <c r="P142" s="98"/>
      <c r="Q142" s="17"/>
      <c r="R142" s="17"/>
      <c r="S142" s="97"/>
      <c r="T142" s="98"/>
      <c r="U142" s="98"/>
      <c r="V142" s="22"/>
    </row>
    <row r="143" spans="2:22" ht="23.25" x14ac:dyDescent="0.35">
      <c r="B143" s="17"/>
      <c r="C143" s="17"/>
      <c r="D143" s="17"/>
      <c r="E143" s="97">
        <f>E136/6</f>
        <v>566.33333333333337</v>
      </c>
      <c r="F143" s="98"/>
      <c r="G143" s="98"/>
      <c r="H143" s="17"/>
      <c r="I143" s="41"/>
      <c r="J143" s="97">
        <f>J136/6</f>
        <v>542.66666666666663</v>
      </c>
      <c r="K143" s="98"/>
      <c r="L143" s="98"/>
      <c r="M143" s="41"/>
      <c r="N143" s="41"/>
      <c r="O143" s="97">
        <f>O136/6</f>
        <v>390.5</v>
      </c>
      <c r="P143" s="98"/>
      <c r="Q143" s="17"/>
      <c r="R143" s="17"/>
      <c r="S143" s="97"/>
      <c r="T143" s="98"/>
      <c r="U143" s="98"/>
      <c r="V143" s="22"/>
    </row>
    <row r="144" spans="2:22" ht="23.25" x14ac:dyDescent="0.35">
      <c r="B144" s="17"/>
      <c r="C144" s="17"/>
      <c r="D144" s="17"/>
      <c r="E144" s="97">
        <f>E136/7</f>
        <v>485.42857142857144</v>
      </c>
      <c r="F144" s="98"/>
      <c r="G144" s="98"/>
      <c r="H144" s="17"/>
      <c r="I144" s="41"/>
      <c r="J144" s="97">
        <f>J136/7</f>
        <v>465.14285714285717</v>
      </c>
      <c r="K144" s="98"/>
      <c r="L144" s="98"/>
      <c r="M144" s="41"/>
      <c r="N144" s="41"/>
      <c r="O144" s="97">
        <f>O136/7</f>
        <v>334.71428571428572</v>
      </c>
      <c r="P144" s="98"/>
      <c r="Q144" s="17"/>
      <c r="R144" s="17"/>
      <c r="S144" s="97"/>
      <c r="T144" s="98"/>
      <c r="U144" s="98"/>
      <c r="V144" s="11"/>
    </row>
    <row r="145" spans="2:21" ht="23.25" x14ac:dyDescent="0.35">
      <c r="B145" s="17"/>
      <c r="C145" s="17"/>
      <c r="D145" s="17"/>
      <c r="E145" s="17"/>
      <c r="F145" s="17"/>
      <c r="G145" s="17"/>
      <c r="H145" s="17"/>
      <c r="I145" s="17"/>
      <c r="J145" s="17"/>
      <c r="K145" s="17"/>
      <c r="L145" s="17"/>
      <c r="M145" s="17"/>
      <c r="N145" s="17"/>
      <c r="O145" s="17"/>
      <c r="P145" s="17"/>
      <c r="Q145" s="17"/>
      <c r="R145" s="17"/>
      <c r="S145" s="17"/>
      <c r="T145" s="17"/>
      <c r="U145" s="17"/>
    </row>
    <row r="146" spans="2:21" ht="23.25" x14ac:dyDescent="0.35">
      <c r="B146" s="17" t="s">
        <v>158</v>
      </c>
      <c r="C146" s="17"/>
      <c r="D146" s="17"/>
      <c r="E146" s="17"/>
      <c r="F146" s="17"/>
      <c r="G146" s="17"/>
      <c r="H146" s="17"/>
      <c r="I146" s="17"/>
      <c r="J146" s="17"/>
      <c r="K146" s="17"/>
      <c r="L146" s="17"/>
      <c r="M146" s="17"/>
      <c r="N146" s="17"/>
      <c r="O146" s="17"/>
      <c r="P146" s="17"/>
      <c r="Q146" s="17"/>
      <c r="R146" s="17"/>
      <c r="S146" s="17"/>
      <c r="T146" s="17"/>
      <c r="U146" s="17"/>
    </row>
    <row r="147" spans="2:21" ht="23.25" x14ac:dyDescent="0.35">
      <c r="B147" s="17" t="s">
        <v>156</v>
      </c>
      <c r="C147" s="17"/>
      <c r="D147" s="17"/>
      <c r="E147" s="17"/>
      <c r="F147" s="17"/>
      <c r="G147" s="17"/>
      <c r="H147" s="17"/>
      <c r="I147" s="17"/>
      <c r="J147" s="17"/>
      <c r="K147" s="17"/>
      <c r="L147" s="17"/>
      <c r="M147" s="17"/>
      <c r="N147" s="17"/>
      <c r="O147" s="17"/>
      <c r="P147" s="17"/>
      <c r="Q147" s="17"/>
      <c r="R147" s="17"/>
      <c r="S147" s="17"/>
      <c r="T147" s="17"/>
      <c r="U147" s="17"/>
    </row>
    <row r="148" spans="2:21" ht="23.25" x14ac:dyDescent="0.35">
      <c r="B148" s="17"/>
      <c r="C148" s="17"/>
      <c r="D148" s="17"/>
      <c r="E148" s="17"/>
      <c r="F148" s="17"/>
      <c r="G148" s="17"/>
      <c r="H148" s="17" t="s">
        <v>157</v>
      </c>
      <c r="I148" s="17"/>
      <c r="J148" s="17"/>
      <c r="K148" s="17"/>
      <c r="L148" s="17"/>
      <c r="M148" s="17"/>
      <c r="N148" s="17"/>
      <c r="O148" s="17"/>
      <c r="P148" s="17"/>
      <c r="Q148" s="17"/>
      <c r="R148" s="17"/>
      <c r="S148" s="17"/>
      <c r="T148" s="17">
        <v>4</v>
      </c>
      <c r="U148" s="17"/>
    </row>
    <row r="149" spans="2:21" ht="23.25" x14ac:dyDescent="0.35">
      <c r="B149" s="17"/>
      <c r="C149" s="17"/>
      <c r="D149" s="17"/>
      <c r="E149" s="17"/>
      <c r="F149" s="17"/>
      <c r="G149" s="17"/>
      <c r="H149" s="17" t="s">
        <v>155</v>
      </c>
      <c r="I149" s="17"/>
      <c r="J149" s="17"/>
      <c r="K149" s="17"/>
      <c r="L149" s="17"/>
      <c r="M149" s="17"/>
      <c r="N149" s="17"/>
      <c r="O149" s="17"/>
      <c r="P149" s="17"/>
      <c r="Q149" s="17"/>
      <c r="R149" s="17"/>
      <c r="S149" s="17"/>
      <c r="T149" s="17">
        <v>1</v>
      </c>
      <c r="U149" s="17"/>
    </row>
    <row r="150" spans="2:21" s="17" customFormat="1" ht="20.25" customHeight="1" x14ac:dyDescent="0.35"/>
    <row r="152" spans="2:21" ht="23.25" x14ac:dyDescent="0.35">
      <c r="R152" s="20" t="s">
        <v>100</v>
      </c>
      <c r="T152" s="17">
        <v>5</v>
      </c>
    </row>
  </sheetData>
  <mergeCells count="35">
    <mergeCell ref="E144:G144"/>
    <mergeCell ref="J139:L139"/>
    <mergeCell ref="J140:L140"/>
    <mergeCell ref="J141:L141"/>
    <mergeCell ref="J142:L142"/>
    <mergeCell ref="J143:L143"/>
    <mergeCell ref="J144:L144"/>
    <mergeCell ref="E143:G143"/>
    <mergeCell ref="E140:G140"/>
    <mergeCell ref="E141:G141"/>
    <mergeCell ref="AC10:AD10"/>
    <mergeCell ref="E136:G136"/>
    <mergeCell ref="J136:L136"/>
    <mergeCell ref="E138:G138"/>
    <mergeCell ref="J138:L138"/>
    <mergeCell ref="O136:P136"/>
    <mergeCell ref="O138:P138"/>
    <mergeCell ref="S136:U136"/>
    <mergeCell ref="S138:U138"/>
    <mergeCell ref="AC46:AD46"/>
    <mergeCell ref="AC89:AD89"/>
    <mergeCell ref="S139:U139"/>
    <mergeCell ref="S140:U140"/>
    <mergeCell ref="S141:U141"/>
    <mergeCell ref="E142:G142"/>
    <mergeCell ref="E139:G139"/>
    <mergeCell ref="O139:P139"/>
    <mergeCell ref="S142:U142"/>
    <mergeCell ref="S143:U143"/>
    <mergeCell ref="S144:U144"/>
    <mergeCell ref="O140:P140"/>
    <mergeCell ref="O141:P141"/>
    <mergeCell ref="O142:P142"/>
    <mergeCell ref="O143:P143"/>
    <mergeCell ref="O144:P144"/>
  </mergeCells>
  <phoneticPr fontId="0" type="noConversion"/>
  <printOptions horizontalCentered="1" gridLines="1"/>
  <pageMargins left="0" right="0" top="0.98425196850393704" bottom="0.98425196850393704" header="0.51181102362204722" footer="0.51181102362204722"/>
  <pageSetup paperSize="9" scale="61" orientation="landscape" horizontalDpi="240" verticalDpi="144" r:id="rId1"/>
  <headerFooter alignWithMargins="0">
    <oddHeader>&amp;C&amp;"Times New Roman,Grassetto"&amp;12RISULTATO DELLO SCRUTINIO RELATIVO AI CANDIDATI</oddHeader>
    <oddFooter>Pagina &amp;P</oddFooter>
  </headerFooter>
  <rowBreaks count="4" manualBreakCount="4">
    <brk id="35" max="28" man="1"/>
    <brk id="76" max="28" man="1"/>
    <brk id="119" max="28" man="1"/>
    <brk id="123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I151"/>
  <sheetViews>
    <sheetView tabSelected="1" zoomScale="80" zoomScaleNormal="80" workbookViewId="0">
      <selection activeCell="AE62" sqref="AE62"/>
    </sheetView>
  </sheetViews>
  <sheetFormatPr defaultRowHeight="12.75" x14ac:dyDescent="0.2"/>
  <cols>
    <col min="1" max="1" width="4.5" customWidth="1"/>
    <col min="2" max="2" width="41.33203125" customWidth="1"/>
    <col min="3" max="3" width="0.6640625" customWidth="1"/>
    <col min="4" max="15" width="6.5" customWidth="1"/>
    <col min="16" max="16" width="9.33203125" customWidth="1"/>
    <col min="17" max="17" width="4" customWidth="1"/>
    <col min="18" max="19" width="6.5" customWidth="1"/>
    <col min="20" max="20" width="6.83203125" customWidth="1"/>
    <col min="21" max="21" width="6.5" customWidth="1"/>
    <col min="22" max="22" width="8.5" customWidth="1"/>
    <col min="23" max="23" width="0.6640625" customWidth="1"/>
    <col min="24" max="24" width="7.1640625" customWidth="1"/>
    <col min="25" max="26" width="0.5" customWidth="1"/>
    <col min="27" max="27" width="9.6640625" customWidth="1"/>
    <col min="28" max="28" width="0.6640625" customWidth="1"/>
    <col min="29" max="29" width="7" customWidth="1"/>
  </cols>
  <sheetData>
    <row r="1" spans="1:30" ht="22.5" x14ac:dyDescent="0.3">
      <c r="A1" s="2" t="s">
        <v>40</v>
      </c>
    </row>
    <row r="2" spans="1:30" ht="22.5" x14ac:dyDescent="0.3">
      <c r="A2" s="2" t="s">
        <v>41</v>
      </c>
    </row>
    <row r="3" spans="1:30" ht="23.25" x14ac:dyDescent="0.35">
      <c r="B3" s="76" t="s">
        <v>105</v>
      </c>
      <c r="C3" s="17"/>
      <c r="H3" s="3"/>
    </row>
    <row r="4" spans="1:30" ht="23.25" x14ac:dyDescent="0.35">
      <c r="B4" s="17"/>
      <c r="C4" s="17"/>
      <c r="H4" s="3"/>
    </row>
    <row r="6" spans="1:30" ht="23.25" x14ac:dyDescent="0.35">
      <c r="A6" s="17"/>
      <c r="B6" s="18"/>
      <c r="C6" s="18"/>
      <c r="D6" s="2" t="s">
        <v>62</v>
      </c>
      <c r="E6" s="18"/>
      <c r="F6" s="18" t="s">
        <v>42</v>
      </c>
      <c r="G6" s="18">
        <v>1</v>
      </c>
      <c r="H6" s="2" t="s">
        <v>43</v>
      </c>
      <c r="J6" s="2"/>
      <c r="K6" s="2"/>
      <c r="N6" s="16" t="s">
        <v>106</v>
      </c>
      <c r="O6" s="2"/>
      <c r="V6" s="21" t="s">
        <v>44</v>
      </c>
    </row>
    <row r="7" spans="1:30" ht="23.25" x14ac:dyDescent="0.35">
      <c r="A7" s="17"/>
      <c r="B7" s="18"/>
      <c r="C7" s="18"/>
      <c r="D7" s="2"/>
      <c r="E7" s="18"/>
      <c r="F7" s="18"/>
      <c r="G7" s="2"/>
      <c r="K7" s="2"/>
    </row>
    <row r="8" spans="1:30" x14ac:dyDescent="0.2">
      <c r="A8" s="20"/>
      <c r="B8" s="13"/>
      <c r="C8" s="13"/>
      <c r="D8" s="1"/>
      <c r="E8" s="13"/>
      <c r="F8" s="13"/>
      <c r="G8" s="1"/>
      <c r="H8" s="20"/>
      <c r="I8" s="20"/>
      <c r="J8" s="20"/>
      <c r="K8" s="1"/>
      <c r="L8" s="20"/>
      <c r="Q8" s="20" t="s">
        <v>96</v>
      </c>
      <c r="U8" s="22">
        <f>'3 Liste'!AD26</f>
        <v>3398</v>
      </c>
      <c r="AA8" s="1" t="s">
        <v>151</v>
      </c>
    </row>
    <row r="9" spans="1:30" x14ac:dyDescent="0.2">
      <c r="A9" s="20"/>
      <c r="B9" s="78"/>
      <c r="C9" s="78"/>
      <c r="D9" s="20"/>
      <c r="E9" s="78"/>
      <c r="F9" s="78"/>
      <c r="G9" s="20"/>
      <c r="H9" s="20"/>
      <c r="I9" s="20"/>
      <c r="J9" s="20"/>
      <c r="K9" s="1"/>
      <c r="L9" s="20"/>
      <c r="U9" s="11"/>
    </row>
    <row r="10" spans="1:30" x14ac:dyDescent="0.2">
      <c r="A10" s="20"/>
      <c r="B10" s="13"/>
      <c r="C10" s="13"/>
      <c r="D10" s="1"/>
      <c r="E10" s="13"/>
      <c r="F10" s="13"/>
      <c r="G10" s="1"/>
      <c r="H10" s="20"/>
      <c r="I10" s="20"/>
      <c r="J10" s="20"/>
      <c r="K10" s="1"/>
      <c r="L10" s="20"/>
      <c r="V10" s="8">
        <f>U8+U9</f>
        <v>3398</v>
      </c>
      <c r="AC10" s="102"/>
      <c r="AD10" s="102"/>
    </row>
    <row r="11" spans="1:30" ht="23.25" x14ac:dyDescent="0.35">
      <c r="A11" s="17"/>
      <c r="B11" s="18"/>
      <c r="C11" s="18"/>
      <c r="D11" s="2"/>
      <c r="E11" s="18"/>
      <c r="F11" s="3"/>
      <c r="G11" s="2"/>
      <c r="H11" s="3" t="s">
        <v>45</v>
      </c>
      <c r="K11" s="2"/>
      <c r="X11" s="12"/>
      <c r="Y11" s="12"/>
      <c r="Z11" s="12"/>
      <c r="AA11" s="12"/>
    </row>
    <row r="12" spans="1:30" x14ac:dyDescent="0.2">
      <c r="A12" s="1"/>
      <c r="B12" s="13"/>
      <c r="C12" s="13"/>
      <c r="D12" s="1"/>
      <c r="E12" s="13"/>
      <c r="F12" s="1"/>
      <c r="G12" s="1"/>
      <c r="H12" s="1"/>
      <c r="I12" s="20"/>
      <c r="J12" s="20"/>
      <c r="K12" s="1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AA12" s="4" t="s">
        <v>46</v>
      </c>
    </row>
    <row r="13" spans="1:30" ht="15.75" x14ac:dyDescent="0.25">
      <c r="B13" s="19" t="s">
        <v>47</v>
      </c>
      <c r="C13" s="5"/>
      <c r="D13" s="7">
        <v>1</v>
      </c>
      <c r="E13" s="7">
        <v>2</v>
      </c>
      <c r="F13" s="7">
        <v>3</v>
      </c>
      <c r="G13" s="7">
        <v>4</v>
      </c>
      <c r="H13" s="7">
        <v>5</v>
      </c>
      <c r="I13" s="7">
        <v>6</v>
      </c>
      <c r="J13" s="7">
        <v>7</v>
      </c>
      <c r="K13" s="7">
        <v>8</v>
      </c>
      <c r="L13" s="7">
        <v>9</v>
      </c>
      <c r="M13" s="7">
        <v>10</v>
      </c>
      <c r="N13" s="7">
        <v>11</v>
      </c>
      <c r="O13" s="7">
        <v>12</v>
      </c>
      <c r="P13" s="7">
        <v>13</v>
      </c>
      <c r="Q13" s="7"/>
      <c r="R13" s="7"/>
      <c r="S13" s="7"/>
      <c r="T13" s="7"/>
      <c r="U13" s="7"/>
      <c r="V13" s="7"/>
      <c r="X13" s="7" t="s">
        <v>27</v>
      </c>
      <c r="Y13" s="7"/>
      <c r="Z13" s="7"/>
      <c r="AA13" s="25" t="s">
        <v>48</v>
      </c>
      <c r="AC13" s="1" t="s">
        <v>150</v>
      </c>
    </row>
    <row r="14" spans="1:30" ht="15.75" x14ac:dyDescent="0.25">
      <c r="B14" s="5"/>
      <c r="C14" s="5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AA14" s="13" t="s">
        <v>49</v>
      </c>
    </row>
    <row r="15" spans="1:30" ht="15.75" x14ac:dyDescent="0.25">
      <c r="B15" s="5"/>
      <c r="C15" s="5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</row>
    <row r="16" spans="1:30" ht="15.75" x14ac:dyDescent="0.25">
      <c r="B16" s="7" t="s">
        <v>50</v>
      </c>
      <c r="C16" s="5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X16" s="5"/>
      <c r="Y16" s="5"/>
      <c r="Z16" s="5"/>
      <c r="AA16" s="24"/>
    </row>
    <row r="17" spans="1:27" ht="15.75" x14ac:dyDescent="0.25">
      <c r="A17" s="58">
        <v>11</v>
      </c>
      <c r="B17" s="63" t="s">
        <v>115</v>
      </c>
      <c r="C17" s="59"/>
      <c r="D17" s="55">
        <v>44</v>
      </c>
      <c r="E17" s="55">
        <v>53</v>
      </c>
      <c r="F17" s="55">
        <v>55</v>
      </c>
      <c r="G17" s="55">
        <v>45</v>
      </c>
      <c r="H17" s="55">
        <v>65</v>
      </c>
      <c r="I17" s="55">
        <v>26</v>
      </c>
      <c r="J17" s="55">
        <v>49</v>
      </c>
      <c r="K17" s="55">
        <v>27</v>
      </c>
      <c r="L17" s="55">
        <v>42</v>
      </c>
      <c r="M17" s="55">
        <v>59</v>
      </c>
      <c r="N17" s="55">
        <v>6</v>
      </c>
      <c r="O17" s="55">
        <v>42</v>
      </c>
      <c r="P17" s="55">
        <v>50</v>
      </c>
      <c r="Q17" s="13"/>
      <c r="R17" s="13"/>
      <c r="S17" s="13"/>
      <c r="T17" s="13"/>
      <c r="U17" s="13"/>
      <c r="V17" s="13"/>
      <c r="X17" s="59">
        <f t="shared" ref="X17:X32" si="0">SUM(D17:V17)</f>
        <v>563</v>
      </c>
      <c r="Y17" s="59"/>
      <c r="Z17" s="59"/>
      <c r="AA17" s="60">
        <f>V10+X17</f>
        <v>3961</v>
      </c>
    </row>
    <row r="18" spans="1:27" ht="15.75" x14ac:dyDescent="0.25">
      <c r="A18" s="58">
        <v>1</v>
      </c>
      <c r="B18" s="63" t="s">
        <v>107</v>
      </c>
      <c r="C18" s="59"/>
      <c r="D18" s="55">
        <v>45</v>
      </c>
      <c r="E18" s="55">
        <v>64</v>
      </c>
      <c r="F18" s="55">
        <v>61</v>
      </c>
      <c r="G18" s="55">
        <v>53</v>
      </c>
      <c r="H18" s="55">
        <v>33</v>
      </c>
      <c r="I18" s="55">
        <v>27</v>
      </c>
      <c r="J18" s="55">
        <v>39</v>
      </c>
      <c r="K18" s="55">
        <v>30</v>
      </c>
      <c r="L18" s="55">
        <v>30</v>
      </c>
      <c r="M18" s="55">
        <v>50</v>
      </c>
      <c r="N18" s="55">
        <v>18</v>
      </c>
      <c r="O18" s="55">
        <v>20</v>
      </c>
      <c r="P18" s="55">
        <v>57</v>
      </c>
      <c r="Q18" s="13"/>
      <c r="R18" s="13"/>
      <c r="S18" s="13"/>
      <c r="T18" s="13"/>
      <c r="U18" s="13"/>
      <c r="V18" s="13"/>
      <c r="X18" s="59">
        <f t="shared" si="0"/>
        <v>527</v>
      </c>
      <c r="Y18" s="59"/>
      <c r="Z18" s="59"/>
      <c r="AA18" s="60">
        <f>V10+X18</f>
        <v>3925</v>
      </c>
    </row>
    <row r="19" spans="1:27" ht="15.75" x14ac:dyDescent="0.25">
      <c r="A19" s="58">
        <v>2</v>
      </c>
      <c r="B19" s="63" t="s">
        <v>108</v>
      </c>
      <c r="C19" s="59"/>
      <c r="D19" s="55">
        <v>42</v>
      </c>
      <c r="E19" s="55">
        <v>41</v>
      </c>
      <c r="F19" s="55">
        <v>63</v>
      </c>
      <c r="G19" s="55">
        <v>27</v>
      </c>
      <c r="H19" s="55">
        <v>33</v>
      </c>
      <c r="I19" s="55">
        <v>16</v>
      </c>
      <c r="J19" s="55">
        <v>47</v>
      </c>
      <c r="K19" s="55">
        <v>29</v>
      </c>
      <c r="L19" s="55">
        <v>40</v>
      </c>
      <c r="M19" s="55">
        <v>19</v>
      </c>
      <c r="N19" s="55">
        <v>8</v>
      </c>
      <c r="O19" s="55">
        <v>33</v>
      </c>
      <c r="P19" s="55">
        <v>57</v>
      </c>
      <c r="Q19" s="13"/>
      <c r="R19" s="13"/>
      <c r="S19" s="13"/>
      <c r="T19" s="13"/>
      <c r="U19" s="13"/>
      <c r="V19" s="13"/>
      <c r="X19" s="59">
        <f t="shared" si="0"/>
        <v>455</v>
      </c>
      <c r="Y19" s="59"/>
      <c r="Z19" s="59"/>
      <c r="AA19" s="60">
        <f>V10+X19</f>
        <v>3853</v>
      </c>
    </row>
    <row r="20" spans="1:27" ht="15.75" x14ac:dyDescent="0.25">
      <c r="A20" s="58">
        <v>5</v>
      </c>
      <c r="B20" s="63" t="s">
        <v>110</v>
      </c>
      <c r="C20" s="59"/>
      <c r="D20" s="55">
        <v>27</v>
      </c>
      <c r="E20" s="55">
        <v>30</v>
      </c>
      <c r="F20" s="55">
        <v>26</v>
      </c>
      <c r="G20" s="55">
        <v>28</v>
      </c>
      <c r="H20" s="55">
        <v>38</v>
      </c>
      <c r="I20" s="55">
        <v>32</v>
      </c>
      <c r="J20" s="55">
        <v>38</v>
      </c>
      <c r="K20" s="55">
        <v>75</v>
      </c>
      <c r="L20" s="55">
        <v>20</v>
      </c>
      <c r="M20" s="55">
        <v>41</v>
      </c>
      <c r="N20" s="55">
        <v>5</v>
      </c>
      <c r="O20" s="55">
        <v>19</v>
      </c>
      <c r="P20" s="55">
        <v>24</v>
      </c>
      <c r="Q20" s="13"/>
      <c r="R20" s="13"/>
      <c r="S20" s="13"/>
      <c r="T20" s="13"/>
      <c r="U20" s="13"/>
      <c r="V20" s="13"/>
      <c r="X20" s="59">
        <f t="shared" si="0"/>
        <v>403</v>
      </c>
      <c r="Y20" s="59"/>
      <c r="Z20" s="59"/>
      <c r="AA20" s="60">
        <f>V10+X20</f>
        <v>3801</v>
      </c>
    </row>
    <row r="21" spans="1:27" ht="15.75" x14ac:dyDescent="0.25">
      <c r="A21" s="58">
        <v>13</v>
      </c>
      <c r="B21" s="63" t="s">
        <v>117</v>
      </c>
      <c r="C21" s="59"/>
      <c r="D21" s="55">
        <v>31</v>
      </c>
      <c r="E21" s="55">
        <v>35</v>
      </c>
      <c r="F21" s="55">
        <v>60</v>
      </c>
      <c r="G21" s="55">
        <v>25</v>
      </c>
      <c r="H21" s="55">
        <v>21</v>
      </c>
      <c r="I21" s="55">
        <v>21</v>
      </c>
      <c r="J21" s="55">
        <v>52</v>
      </c>
      <c r="K21" s="55">
        <v>23</v>
      </c>
      <c r="L21" s="55">
        <v>26</v>
      </c>
      <c r="M21" s="55">
        <v>22</v>
      </c>
      <c r="N21" s="55">
        <v>9</v>
      </c>
      <c r="O21" s="55">
        <v>30</v>
      </c>
      <c r="P21" s="55">
        <v>34</v>
      </c>
      <c r="Q21" s="13"/>
      <c r="R21" s="13"/>
      <c r="S21" s="13"/>
      <c r="T21" s="13"/>
      <c r="U21" s="13"/>
      <c r="V21" s="13"/>
      <c r="X21" s="59">
        <f t="shared" si="0"/>
        <v>389</v>
      </c>
      <c r="Y21" s="59"/>
      <c r="Z21" s="59"/>
      <c r="AA21" s="60">
        <f>V10+X21</f>
        <v>3787</v>
      </c>
    </row>
    <row r="22" spans="1:27" ht="15.75" x14ac:dyDescent="0.25">
      <c r="A22" s="58">
        <v>12</v>
      </c>
      <c r="B22" s="63" t="s">
        <v>116</v>
      </c>
      <c r="C22" s="59"/>
      <c r="D22" s="55">
        <v>24</v>
      </c>
      <c r="E22" s="55">
        <v>11</v>
      </c>
      <c r="F22" s="55">
        <v>50</v>
      </c>
      <c r="G22" s="55">
        <v>24</v>
      </c>
      <c r="H22" s="55">
        <v>18</v>
      </c>
      <c r="I22" s="55">
        <v>26</v>
      </c>
      <c r="J22" s="55">
        <v>29</v>
      </c>
      <c r="K22" s="55">
        <v>26</v>
      </c>
      <c r="L22" s="55">
        <v>61</v>
      </c>
      <c r="M22" s="55">
        <v>19</v>
      </c>
      <c r="N22" s="55">
        <v>1</v>
      </c>
      <c r="O22" s="55">
        <v>70</v>
      </c>
      <c r="P22" s="55">
        <v>20</v>
      </c>
      <c r="Q22" s="13"/>
      <c r="R22" s="13"/>
      <c r="S22" s="13"/>
      <c r="T22" s="13"/>
      <c r="U22" s="13"/>
      <c r="V22" s="13"/>
      <c r="X22" s="59">
        <f t="shared" si="0"/>
        <v>379</v>
      </c>
      <c r="Y22" s="59"/>
      <c r="Z22" s="59"/>
      <c r="AA22" s="60">
        <f>V10+X22</f>
        <v>3777</v>
      </c>
    </row>
    <row r="23" spans="1:27" ht="15.75" x14ac:dyDescent="0.25">
      <c r="A23" s="58">
        <v>8</v>
      </c>
      <c r="B23" s="63" t="s">
        <v>76</v>
      </c>
      <c r="C23" s="59"/>
      <c r="D23" s="55">
        <v>33</v>
      </c>
      <c r="E23" s="55">
        <v>22</v>
      </c>
      <c r="F23" s="55">
        <v>15</v>
      </c>
      <c r="G23" s="55">
        <v>49</v>
      </c>
      <c r="H23" s="55">
        <v>56</v>
      </c>
      <c r="I23" s="55">
        <v>8</v>
      </c>
      <c r="J23" s="55">
        <v>44</v>
      </c>
      <c r="K23" s="55">
        <v>23</v>
      </c>
      <c r="L23" s="55">
        <v>29</v>
      </c>
      <c r="M23" s="55">
        <v>45</v>
      </c>
      <c r="N23" s="55">
        <v>5</v>
      </c>
      <c r="O23" s="55">
        <v>24</v>
      </c>
      <c r="P23" s="55">
        <v>24</v>
      </c>
      <c r="Q23" s="13"/>
      <c r="R23" s="13"/>
      <c r="S23" s="13"/>
      <c r="T23" s="13"/>
      <c r="U23" s="13"/>
      <c r="V23" s="13"/>
      <c r="X23" s="59">
        <f t="shared" si="0"/>
        <v>377</v>
      </c>
      <c r="Y23" s="59"/>
      <c r="Z23" s="59"/>
      <c r="AA23" s="60">
        <f>V10+X23</f>
        <v>3775</v>
      </c>
    </row>
    <row r="24" spans="1:27" ht="15.75" x14ac:dyDescent="0.25">
      <c r="A24" s="58">
        <v>9</v>
      </c>
      <c r="B24" s="63" t="s">
        <v>113</v>
      </c>
      <c r="C24" s="59"/>
      <c r="D24" s="55">
        <v>23</v>
      </c>
      <c r="E24" s="55">
        <v>21</v>
      </c>
      <c r="F24" s="55">
        <v>33</v>
      </c>
      <c r="G24" s="55">
        <v>32</v>
      </c>
      <c r="H24" s="55">
        <v>40</v>
      </c>
      <c r="I24" s="55">
        <v>9</v>
      </c>
      <c r="J24" s="55">
        <v>7</v>
      </c>
      <c r="K24" s="55">
        <v>31</v>
      </c>
      <c r="L24" s="55">
        <v>23</v>
      </c>
      <c r="M24" s="55">
        <v>44</v>
      </c>
      <c r="N24" s="55">
        <v>3</v>
      </c>
      <c r="O24" s="55">
        <v>17</v>
      </c>
      <c r="P24" s="55">
        <v>45</v>
      </c>
      <c r="Q24" s="13"/>
      <c r="R24" s="13"/>
      <c r="S24" s="13"/>
      <c r="T24" s="13"/>
      <c r="U24" s="13"/>
      <c r="V24" s="13"/>
      <c r="X24" s="59">
        <f t="shared" si="0"/>
        <v>328</v>
      </c>
      <c r="Y24" s="59"/>
      <c r="Z24" s="59"/>
      <c r="AA24" s="60">
        <f>V10+X24</f>
        <v>3726</v>
      </c>
    </row>
    <row r="25" spans="1:27" ht="15.75" x14ac:dyDescent="0.25">
      <c r="A25" s="58">
        <v>10</v>
      </c>
      <c r="B25" s="63" t="s">
        <v>114</v>
      </c>
      <c r="C25" s="59"/>
      <c r="D25" s="55">
        <v>21</v>
      </c>
      <c r="E25" s="55">
        <v>40</v>
      </c>
      <c r="F25" s="55">
        <v>45</v>
      </c>
      <c r="G25" s="55">
        <v>14</v>
      </c>
      <c r="H25" s="55">
        <v>12</v>
      </c>
      <c r="I25" s="55">
        <v>35</v>
      </c>
      <c r="J25" s="55">
        <v>16</v>
      </c>
      <c r="K25" s="55">
        <v>12</v>
      </c>
      <c r="L25" s="55">
        <v>10</v>
      </c>
      <c r="M25" s="55">
        <v>16</v>
      </c>
      <c r="N25" s="55">
        <v>10</v>
      </c>
      <c r="O25" s="55">
        <v>40</v>
      </c>
      <c r="P25" s="55">
        <v>41</v>
      </c>
      <c r="Q25" s="13"/>
      <c r="R25" s="13"/>
      <c r="S25" s="13"/>
      <c r="T25" s="13"/>
      <c r="U25" s="13"/>
      <c r="V25" s="13"/>
      <c r="X25" s="59">
        <f t="shared" si="0"/>
        <v>312</v>
      </c>
      <c r="Y25" s="59"/>
      <c r="Z25" s="59"/>
      <c r="AA25" s="60">
        <f>V10+X25</f>
        <v>3710</v>
      </c>
    </row>
    <row r="26" spans="1:27" ht="15.75" x14ac:dyDescent="0.25">
      <c r="A26" s="58">
        <v>15</v>
      </c>
      <c r="B26" s="63" t="s">
        <v>71</v>
      </c>
      <c r="C26" s="59"/>
      <c r="D26" s="55">
        <v>21</v>
      </c>
      <c r="E26" s="55">
        <v>17</v>
      </c>
      <c r="F26" s="55">
        <v>33</v>
      </c>
      <c r="G26" s="55">
        <v>25</v>
      </c>
      <c r="H26" s="55">
        <v>18</v>
      </c>
      <c r="I26" s="55">
        <v>23</v>
      </c>
      <c r="J26" s="55">
        <v>18</v>
      </c>
      <c r="K26" s="55">
        <v>15</v>
      </c>
      <c r="L26" s="55">
        <v>59</v>
      </c>
      <c r="M26" s="55">
        <v>15</v>
      </c>
      <c r="N26" s="55">
        <v>1</v>
      </c>
      <c r="O26" s="55">
        <v>34</v>
      </c>
      <c r="P26" s="55">
        <v>15</v>
      </c>
      <c r="Q26" s="13"/>
      <c r="R26" s="13"/>
      <c r="S26" s="13"/>
      <c r="T26" s="13"/>
      <c r="U26" s="13"/>
      <c r="V26" s="13"/>
      <c r="X26" s="59">
        <f t="shared" si="0"/>
        <v>294</v>
      </c>
      <c r="Y26" s="59"/>
      <c r="Z26" s="59"/>
      <c r="AA26" s="60">
        <f>V10+X26</f>
        <v>3692</v>
      </c>
    </row>
    <row r="27" spans="1:27" ht="15.75" x14ac:dyDescent="0.25">
      <c r="A27" s="58">
        <v>7</v>
      </c>
      <c r="B27" s="63" t="s">
        <v>112</v>
      </c>
      <c r="C27" s="59"/>
      <c r="D27" s="55">
        <v>23</v>
      </c>
      <c r="E27" s="55">
        <v>13</v>
      </c>
      <c r="F27" s="55">
        <v>32</v>
      </c>
      <c r="G27" s="55">
        <v>25</v>
      </c>
      <c r="H27" s="55">
        <v>15</v>
      </c>
      <c r="I27" s="55">
        <v>16</v>
      </c>
      <c r="J27" s="55">
        <v>25</v>
      </c>
      <c r="K27" s="55">
        <v>16</v>
      </c>
      <c r="L27" s="55">
        <v>31</v>
      </c>
      <c r="M27" s="55">
        <v>18</v>
      </c>
      <c r="N27" s="55">
        <v>15</v>
      </c>
      <c r="O27" s="55">
        <v>16</v>
      </c>
      <c r="P27" s="55">
        <v>28</v>
      </c>
      <c r="Q27" s="13"/>
      <c r="R27" s="13"/>
      <c r="S27" s="13"/>
      <c r="T27" s="13"/>
      <c r="U27" s="13"/>
      <c r="V27" s="13"/>
      <c r="X27" s="59">
        <f t="shared" si="0"/>
        <v>273</v>
      </c>
      <c r="Y27" s="59"/>
      <c r="Z27" s="59"/>
      <c r="AA27" s="60">
        <f>V10+X27</f>
        <v>3671</v>
      </c>
    </row>
    <row r="28" spans="1:27" ht="15.75" x14ac:dyDescent="0.25">
      <c r="A28" s="58">
        <v>16</v>
      </c>
      <c r="B28" s="63" t="s">
        <v>119</v>
      </c>
      <c r="C28" s="59"/>
      <c r="D28" s="55">
        <v>4</v>
      </c>
      <c r="E28" s="55">
        <v>5</v>
      </c>
      <c r="F28" s="55">
        <v>23</v>
      </c>
      <c r="G28" s="55">
        <v>27</v>
      </c>
      <c r="H28" s="55">
        <v>15</v>
      </c>
      <c r="I28" s="55">
        <v>20</v>
      </c>
      <c r="J28" s="55">
        <v>5</v>
      </c>
      <c r="K28" s="55">
        <v>7</v>
      </c>
      <c r="L28" s="55">
        <v>8</v>
      </c>
      <c r="M28" s="55">
        <v>90</v>
      </c>
      <c r="N28" s="55">
        <v>0</v>
      </c>
      <c r="O28" s="55">
        <v>21</v>
      </c>
      <c r="P28" s="55">
        <v>22</v>
      </c>
      <c r="Q28" s="13"/>
      <c r="R28" s="13"/>
      <c r="S28" s="13"/>
      <c r="T28" s="13"/>
      <c r="U28" s="13"/>
      <c r="V28" s="13"/>
      <c r="X28" s="59">
        <f t="shared" si="0"/>
        <v>247</v>
      </c>
      <c r="Y28" s="59"/>
      <c r="Z28" s="59"/>
      <c r="AA28" s="60">
        <f>V10+X28</f>
        <v>3645</v>
      </c>
    </row>
    <row r="29" spans="1:27" ht="15.75" x14ac:dyDescent="0.25">
      <c r="A29" s="58">
        <v>3</v>
      </c>
      <c r="B29" s="63" t="s">
        <v>73</v>
      </c>
      <c r="C29" s="59"/>
      <c r="D29" s="55">
        <v>15</v>
      </c>
      <c r="E29" s="55">
        <v>16</v>
      </c>
      <c r="F29" s="55">
        <v>14</v>
      </c>
      <c r="G29" s="55">
        <v>35</v>
      </c>
      <c r="H29" s="55">
        <v>5</v>
      </c>
      <c r="I29" s="55">
        <v>7</v>
      </c>
      <c r="J29" s="55">
        <v>15</v>
      </c>
      <c r="K29" s="55">
        <v>10</v>
      </c>
      <c r="L29" s="55">
        <v>25</v>
      </c>
      <c r="M29" s="55">
        <v>16</v>
      </c>
      <c r="N29" s="55">
        <v>70</v>
      </c>
      <c r="O29" s="55">
        <v>5</v>
      </c>
      <c r="P29" s="55">
        <v>4</v>
      </c>
      <c r="Q29" s="13"/>
      <c r="R29" s="13"/>
      <c r="S29" s="13"/>
      <c r="T29" s="13"/>
      <c r="U29" s="13"/>
      <c r="V29" s="13"/>
      <c r="X29" s="59">
        <f t="shared" si="0"/>
        <v>237</v>
      </c>
      <c r="Y29" s="59"/>
      <c r="Z29" s="59"/>
      <c r="AA29" s="60">
        <f>V10+X29</f>
        <v>3635</v>
      </c>
    </row>
    <row r="30" spans="1:27" ht="15.75" x14ac:dyDescent="0.25">
      <c r="A30" s="58">
        <v>4</v>
      </c>
      <c r="B30" s="63" t="s">
        <v>109</v>
      </c>
      <c r="C30" s="59"/>
      <c r="D30" s="55">
        <v>14</v>
      </c>
      <c r="E30" s="55">
        <v>6</v>
      </c>
      <c r="F30" s="55">
        <v>14</v>
      </c>
      <c r="G30" s="55">
        <v>36</v>
      </c>
      <c r="H30" s="55">
        <v>27</v>
      </c>
      <c r="I30" s="55">
        <v>23</v>
      </c>
      <c r="J30" s="55">
        <v>15</v>
      </c>
      <c r="K30" s="55">
        <v>19</v>
      </c>
      <c r="L30" s="55">
        <v>7</v>
      </c>
      <c r="M30" s="55">
        <v>22</v>
      </c>
      <c r="N30" s="55">
        <v>19</v>
      </c>
      <c r="O30" s="55">
        <v>13</v>
      </c>
      <c r="P30" s="55">
        <v>16</v>
      </c>
      <c r="Q30" s="13"/>
      <c r="R30" s="13"/>
      <c r="S30" s="13"/>
      <c r="T30" s="13"/>
      <c r="U30" s="13"/>
      <c r="V30" s="13"/>
      <c r="X30" s="59">
        <f t="shared" si="0"/>
        <v>231</v>
      </c>
      <c r="Y30" s="59"/>
      <c r="Z30" s="59"/>
      <c r="AA30" s="60">
        <f>V10+X30</f>
        <v>3629</v>
      </c>
    </row>
    <row r="31" spans="1:27" ht="15.75" x14ac:dyDescent="0.25">
      <c r="A31" s="58">
        <v>14</v>
      </c>
      <c r="B31" s="63" t="s">
        <v>118</v>
      </c>
      <c r="C31" s="59"/>
      <c r="D31" s="55">
        <v>4</v>
      </c>
      <c r="E31" s="55">
        <v>3</v>
      </c>
      <c r="F31" s="55">
        <v>6</v>
      </c>
      <c r="G31" s="55">
        <v>11</v>
      </c>
      <c r="H31" s="55">
        <v>1</v>
      </c>
      <c r="I31" s="55">
        <v>85</v>
      </c>
      <c r="J31" s="55">
        <v>16</v>
      </c>
      <c r="K31" s="55">
        <v>73</v>
      </c>
      <c r="L31" s="55">
        <v>3</v>
      </c>
      <c r="M31" s="55">
        <v>3</v>
      </c>
      <c r="N31" s="55">
        <v>2</v>
      </c>
      <c r="O31" s="55">
        <v>6</v>
      </c>
      <c r="P31" s="55">
        <v>2</v>
      </c>
      <c r="Q31" s="13"/>
      <c r="R31" s="13"/>
      <c r="S31" s="13"/>
      <c r="T31" s="13"/>
      <c r="U31" s="13"/>
      <c r="V31" s="13"/>
      <c r="X31" s="59">
        <f t="shared" si="0"/>
        <v>215</v>
      </c>
      <c r="Y31" s="59"/>
      <c r="Z31" s="59"/>
      <c r="AA31" s="60">
        <f>V10+X31</f>
        <v>3613</v>
      </c>
    </row>
    <row r="32" spans="1:27" ht="15.75" x14ac:dyDescent="0.25">
      <c r="A32" s="58">
        <v>6</v>
      </c>
      <c r="B32" s="63" t="s">
        <v>111</v>
      </c>
      <c r="C32" s="59"/>
      <c r="D32" s="55">
        <v>4</v>
      </c>
      <c r="E32" s="55">
        <v>7</v>
      </c>
      <c r="F32" s="55">
        <v>2</v>
      </c>
      <c r="G32" s="55">
        <v>7</v>
      </c>
      <c r="H32" s="55">
        <v>62</v>
      </c>
      <c r="I32" s="55">
        <v>4</v>
      </c>
      <c r="J32" s="55">
        <v>5</v>
      </c>
      <c r="K32" s="55">
        <v>12</v>
      </c>
      <c r="L32" s="55">
        <v>2</v>
      </c>
      <c r="M32" s="55">
        <v>2</v>
      </c>
      <c r="N32" s="55">
        <v>0</v>
      </c>
      <c r="O32" s="55">
        <v>4</v>
      </c>
      <c r="P32" s="55">
        <v>4</v>
      </c>
      <c r="Q32" s="13"/>
      <c r="R32" s="13"/>
      <c r="S32" s="13"/>
      <c r="T32" s="13"/>
      <c r="U32" s="13"/>
      <c r="V32" s="13"/>
      <c r="X32" s="59">
        <f t="shared" si="0"/>
        <v>115</v>
      </c>
      <c r="Y32" s="59"/>
      <c r="Z32" s="59"/>
      <c r="AA32" s="60">
        <f>V10+X32</f>
        <v>3513</v>
      </c>
    </row>
    <row r="33" spans="1:35" ht="15.75" x14ac:dyDescent="0.25"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X33" s="61"/>
      <c r="Y33" s="61"/>
      <c r="Z33" s="61"/>
      <c r="AA33" s="60"/>
    </row>
    <row r="34" spans="1:35" x14ac:dyDescent="0.2">
      <c r="B34" s="4" t="s">
        <v>51</v>
      </c>
      <c r="D34" s="61">
        <f t="shared" ref="D34:O34" si="1">SUM(D17:D32)</f>
        <v>375</v>
      </c>
      <c r="E34" s="61">
        <f t="shared" si="1"/>
        <v>384</v>
      </c>
      <c r="F34" s="61">
        <f t="shared" si="1"/>
        <v>532</v>
      </c>
      <c r="G34" s="61">
        <f t="shared" si="1"/>
        <v>463</v>
      </c>
      <c r="H34" s="61">
        <f t="shared" si="1"/>
        <v>459</v>
      </c>
      <c r="I34" s="61">
        <f t="shared" si="1"/>
        <v>378</v>
      </c>
      <c r="J34" s="61">
        <f t="shared" si="1"/>
        <v>420</v>
      </c>
      <c r="K34" s="61">
        <f>SUM(K17:K32)</f>
        <v>428</v>
      </c>
      <c r="L34" s="61">
        <f t="shared" si="1"/>
        <v>416</v>
      </c>
      <c r="M34" s="61">
        <f t="shared" si="1"/>
        <v>481</v>
      </c>
      <c r="N34" s="61">
        <f t="shared" si="1"/>
        <v>172</v>
      </c>
      <c r="O34" s="61">
        <f t="shared" si="1"/>
        <v>394</v>
      </c>
      <c r="P34" s="61">
        <f>SUM(P17:P32)</f>
        <v>443</v>
      </c>
      <c r="Q34" s="61"/>
      <c r="R34" s="61"/>
      <c r="S34" s="61"/>
      <c r="T34" s="61"/>
      <c r="U34" s="61"/>
      <c r="V34" s="61"/>
      <c r="X34" s="61">
        <f>SUM(X17:X32)</f>
        <v>5345</v>
      </c>
      <c r="Y34" s="61"/>
      <c r="Z34" s="61"/>
      <c r="AA34" s="62">
        <f>SUM(AA17:AA32)</f>
        <v>59713</v>
      </c>
    </row>
    <row r="35" spans="1:35" ht="15.75" x14ac:dyDescent="0.25">
      <c r="AI35" s="24"/>
    </row>
    <row r="36" spans="1:35" ht="15.75" x14ac:dyDescent="0.25">
      <c r="AI36" s="24"/>
    </row>
    <row r="38" spans="1:35" ht="22.5" x14ac:dyDescent="0.3">
      <c r="A38" s="2" t="s">
        <v>40</v>
      </c>
    </row>
    <row r="39" spans="1:35" ht="22.5" x14ac:dyDescent="0.3">
      <c r="A39" s="2" t="s">
        <v>41</v>
      </c>
    </row>
    <row r="40" spans="1:35" ht="23.25" x14ac:dyDescent="0.35">
      <c r="B40" s="76" t="s">
        <v>105</v>
      </c>
      <c r="C40" s="17"/>
      <c r="H40" s="3"/>
    </row>
    <row r="41" spans="1:35" ht="12.75" customHeight="1" x14ac:dyDescent="0.35">
      <c r="B41" s="17"/>
      <c r="C41" s="17"/>
      <c r="H41" s="3"/>
    </row>
    <row r="43" spans="1:35" ht="23.25" x14ac:dyDescent="0.35">
      <c r="A43" s="17"/>
      <c r="B43" s="18"/>
      <c r="C43" s="18"/>
      <c r="D43" s="2" t="s">
        <v>61</v>
      </c>
      <c r="E43" s="18"/>
      <c r="F43" s="18" t="s">
        <v>42</v>
      </c>
      <c r="G43" s="18">
        <v>2</v>
      </c>
      <c r="H43" s="2" t="s">
        <v>43</v>
      </c>
      <c r="J43" s="2"/>
      <c r="K43" s="2"/>
      <c r="N43" s="16" t="s">
        <v>120</v>
      </c>
      <c r="O43" s="2"/>
      <c r="V43" s="21" t="s">
        <v>44</v>
      </c>
    </row>
    <row r="44" spans="1:35" ht="12.75" customHeight="1" x14ac:dyDescent="0.35">
      <c r="A44" s="17"/>
      <c r="B44" s="18"/>
      <c r="C44" s="18"/>
      <c r="D44" s="2"/>
      <c r="E44" s="18"/>
      <c r="F44" s="18"/>
      <c r="G44" s="2"/>
      <c r="K44" s="2"/>
    </row>
    <row r="45" spans="1:35" ht="12.75" customHeight="1" x14ac:dyDescent="0.2">
      <c r="A45" s="20"/>
      <c r="B45" s="13"/>
      <c r="C45" s="13"/>
      <c r="D45" s="1"/>
      <c r="E45" s="13"/>
      <c r="F45" s="13"/>
      <c r="G45" s="1"/>
      <c r="H45" s="20"/>
      <c r="I45" s="20"/>
      <c r="J45" s="20"/>
      <c r="K45" s="1"/>
      <c r="L45" s="20"/>
      <c r="Q45" s="20" t="s">
        <v>96</v>
      </c>
      <c r="U45" s="22">
        <f>'3 Liste'!AH26</f>
        <v>3256</v>
      </c>
      <c r="AA45" s="1" t="s">
        <v>151</v>
      </c>
    </row>
    <row r="46" spans="1:35" ht="12.75" customHeight="1" x14ac:dyDescent="0.2">
      <c r="A46" s="20"/>
      <c r="B46" s="78"/>
      <c r="C46" s="78"/>
      <c r="D46" s="20"/>
      <c r="E46" s="78"/>
      <c r="F46" s="78"/>
      <c r="G46" s="20"/>
      <c r="H46" s="20"/>
      <c r="I46" s="20"/>
      <c r="J46" s="20"/>
      <c r="K46" s="1"/>
      <c r="L46" s="20"/>
      <c r="U46" s="11"/>
      <c r="AC46" s="102"/>
      <c r="AD46" s="102"/>
    </row>
    <row r="47" spans="1:35" ht="12.75" customHeight="1" x14ac:dyDescent="0.3">
      <c r="A47" s="20"/>
      <c r="B47" s="13"/>
      <c r="C47" s="13"/>
      <c r="D47" s="1"/>
      <c r="E47" s="13"/>
      <c r="F47" s="13"/>
      <c r="G47" s="1"/>
      <c r="H47" s="20"/>
      <c r="I47" s="20"/>
      <c r="J47" s="20"/>
      <c r="K47" s="1"/>
      <c r="L47" s="20"/>
      <c r="V47" s="8">
        <f>U45+U46</f>
        <v>3256</v>
      </c>
      <c r="AA47" s="12"/>
    </row>
    <row r="48" spans="1:35" ht="23.25" x14ac:dyDescent="0.35">
      <c r="A48" s="17"/>
      <c r="B48" s="18"/>
      <c r="C48" s="18"/>
      <c r="D48" s="2"/>
      <c r="E48" s="18"/>
      <c r="F48" s="3"/>
      <c r="G48" s="2"/>
      <c r="H48" s="3" t="s">
        <v>45</v>
      </c>
      <c r="K48" s="2"/>
      <c r="X48" s="12"/>
      <c r="Y48" s="12"/>
      <c r="Z48" s="12"/>
      <c r="AA48" s="4" t="s">
        <v>46</v>
      </c>
    </row>
    <row r="49" spans="1:29" ht="12.75" customHeight="1" x14ac:dyDescent="0.2">
      <c r="A49" s="1"/>
      <c r="B49" s="13"/>
      <c r="C49" s="13"/>
      <c r="D49" s="1"/>
      <c r="E49" s="13"/>
      <c r="F49" s="1"/>
      <c r="G49" s="1"/>
      <c r="H49" s="1"/>
      <c r="I49" s="20"/>
      <c r="J49" s="20"/>
      <c r="K49" s="1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AA49" s="25" t="s">
        <v>48</v>
      </c>
      <c r="AC49" s="1" t="s">
        <v>150</v>
      </c>
    </row>
    <row r="50" spans="1:29" ht="15.75" x14ac:dyDescent="0.25">
      <c r="B50" s="19" t="s">
        <v>47</v>
      </c>
      <c r="C50" s="5"/>
      <c r="D50" s="7">
        <v>1</v>
      </c>
      <c r="E50" s="7">
        <v>2</v>
      </c>
      <c r="F50" s="7">
        <v>3</v>
      </c>
      <c r="G50" s="7">
        <v>4</v>
      </c>
      <c r="H50" s="7">
        <v>5</v>
      </c>
      <c r="I50" s="7">
        <v>6</v>
      </c>
      <c r="J50" s="7">
        <v>7</v>
      </c>
      <c r="K50" s="7">
        <v>8</v>
      </c>
      <c r="L50" s="7">
        <v>9</v>
      </c>
      <c r="M50" s="7">
        <v>10</v>
      </c>
      <c r="N50" s="7">
        <v>11</v>
      </c>
      <c r="O50" s="7">
        <v>12</v>
      </c>
      <c r="P50" s="7">
        <v>13</v>
      </c>
      <c r="Q50" s="7"/>
      <c r="R50" s="7"/>
      <c r="S50" s="7"/>
      <c r="T50" s="7"/>
      <c r="U50" s="7"/>
      <c r="V50" s="7"/>
      <c r="X50" s="7" t="s">
        <v>27</v>
      </c>
      <c r="Y50" s="7"/>
      <c r="Z50" s="7"/>
      <c r="AA50" s="13" t="s">
        <v>49</v>
      </c>
    </row>
    <row r="51" spans="1:29" ht="15.75" x14ac:dyDescent="0.25">
      <c r="B51" s="5"/>
      <c r="C51" s="5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AA51" s="13"/>
    </row>
    <row r="52" spans="1:29" ht="3" customHeight="1" x14ac:dyDescent="0.25">
      <c r="B52" s="5"/>
      <c r="C52" s="5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</row>
    <row r="53" spans="1:29" ht="27.75" customHeight="1" x14ac:dyDescent="0.25">
      <c r="B53" s="7" t="s">
        <v>50</v>
      </c>
      <c r="C53" s="5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X53" s="5"/>
      <c r="Y53" s="5"/>
      <c r="Z53" s="5"/>
      <c r="AA53" s="24"/>
    </row>
    <row r="54" spans="1:29" ht="15.75" x14ac:dyDescent="0.25">
      <c r="A54" s="58">
        <v>12</v>
      </c>
      <c r="B54" s="63" t="s">
        <v>127</v>
      </c>
      <c r="C54" s="59"/>
      <c r="D54" s="55">
        <v>46</v>
      </c>
      <c r="E54" s="55">
        <v>40</v>
      </c>
      <c r="F54" s="55">
        <v>108</v>
      </c>
      <c r="G54" s="55">
        <v>100</v>
      </c>
      <c r="H54" s="55">
        <v>75</v>
      </c>
      <c r="I54" s="55">
        <v>37</v>
      </c>
      <c r="J54" s="55">
        <v>46</v>
      </c>
      <c r="K54" s="55">
        <v>60</v>
      </c>
      <c r="L54" s="55">
        <v>39</v>
      </c>
      <c r="M54" s="55">
        <v>100</v>
      </c>
      <c r="N54" s="55">
        <v>164</v>
      </c>
      <c r="O54" s="55">
        <v>101</v>
      </c>
      <c r="P54" s="55">
        <v>29</v>
      </c>
      <c r="Q54" s="13"/>
      <c r="R54" s="13"/>
      <c r="S54" s="13"/>
      <c r="T54" s="13"/>
      <c r="U54" s="13"/>
      <c r="V54" s="13"/>
      <c r="X54" s="59">
        <f t="shared" ref="X54:X69" si="2">SUM(D54:V54)</f>
        <v>945</v>
      </c>
      <c r="Y54" s="5"/>
      <c r="Z54" s="5"/>
      <c r="AA54" s="60">
        <f>V47+X54</f>
        <v>4201</v>
      </c>
    </row>
    <row r="55" spans="1:29" ht="15.75" x14ac:dyDescent="0.25">
      <c r="A55" s="58">
        <v>16</v>
      </c>
      <c r="B55" s="63" t="s">
        <v>72</v>
      </c>
      <c r="C55" s="59"/>
      <c r="D55" s="55">
        <v>19</v>
      </c>
      <c r="E55" s="55">
        <v>14</v>
      </c>
      <c r="F55" s="55">
        <v>47</v>
      </c>
      <c r="G55" s="55">
        <v>46</v>
      </c>
      <c r="H55" s="55">
        <v>81</v>
      </c>
      <c r="I55" s="55">
        <v>28</v>
      </c>
      <c r="J55" s="55">
        <v>66</v>
      </c>
      <c r="K55" s="55">
        <v>44</v>
      </c>
      <c r="L55" s="55">
        <v>22</v>
      </c>
      <c r="M55" s="55">
        <v>56</v>
      </c>
      <c r="N55" s="55">
        <v>9</v>
      </c>
      <c r="O55" s="55">
        <v>32</v>
      </c>
      <c r="P55" s="55">
        <v>28</v>
      </c>
      <c r="Q55" s="13"/>
      <c r="R55" s="13"/>
      <c r="S55" s="13"/>
      <c r="T55" s="13"/>
      <c r="U55" s="13"/>
      <c r="V55" s="13"/>
      <c r="X55" s="59">
        <f t="shared" si="2"/>
        <v>492</v>
      </c>
      <c r="Y55" s="5"/>
      <c r="Z55" s="5"/>
      <c r="AA55" s="60">
        <f>V47+X55</f>
        <v>3748</v>
      </c>
    </row>
    <row r="56" spans="1:29" ht="15.75" x14ac:dyDescent="0.25">
      <c r="A56" s="58">
        <v>7</v>
      </c>
      <c r="B56" s="63" t="s">
        <v>67</v>
      </c>
      <c r="C56" s="59"/>
      <c r="D56" s="55">
        <v>44</v>
      </c>
      <c r="E56" s="55">
        <v>34</v>
      </c>
      <c r="F56" s="55">
        <v>27</v>
      </c>
      <c r="G56" s="55">
        <v>48</v>
      </c>
      <c r="H56" s="55">
        <v>43</v>
      </c>
      <c r="I56" s="55">
        <v>6</v>
      </c>
      <c r="J56" s="55">
        <v>54</v>
      </c>
      <c r="K56" s="55">
        <v>24</v>
      </c>
      <c r="L56" s="55">
        <v>44</v>
      </c>
      <c r="M56" s="55">
        <v>52</v>
      </c>
      <c r="N56" s="55">
        <v>17</v>
      </c>
      <c r="O56" s="55">
        <v>28</v>
      </c>
      <c r="P56" s="55">
        <v>34</v>
      </c>
      <c r="Q56" s="13"/>
      <c r="R56" s="13"/>
      <c r="S56" s="13"/>
      <c r="T56" s="13"/>
      <c r="U56" s="13"/>
      <c r="V56" s="13"/>
      <c r="X56" s="59">
        <f t="shared" si="2"/>
        <v>455</v>
      </c>
      <c r="Y56" s="5"/>
      <c r="Z56" s="5"/>
      <c r="AA56" s="60">
        <f>V47+X56</f>
        <v>3711</v>
      </c>
    </row>
    <row r="57" spans="1:29" ht="15.75" x14ac:dyDescent="0.25">
      <c r="A57" s="58">
        <v>6</v>
      </c>
      <c r="B57" s="63" t="s">
        <v>124</v>
      </c>
      <c r="C57" s="59"/>
      <c r="D57" s="55">
        <v>28</v>
      </c>
      <c r="E57" s="55">
        <v>19</v>
      </c>
      <c r="F57" s="55">
        <v>38</v>
      </c>
      <c r="G57" s="55">
        <v>27</v>
      </c>
      <c r="H57" s="55">
        <v>41</v>
      </c>
      <c r="I57" s="55">
        <v>7</v>
      </c>
      <c r="J57" s="55">
        <v>26</v>
      </c>
      <c r="K57" s="55">
        <v>41</v>
      </c>
      <c r="L57" s="55">
        <v>18</v>
      </c>
      <c r="M57" s="55">
        <v>34</v>
      </c>
      <c r="N57" s="55">
        <v>89</v>
      </c>
      <c r="O57" s="55">
        <v>21</v>
      </c>
      <c r="P57" s="55">
        <v>19</v>
      </c>
      <c r="Q57" s="13"/>
      <c r="R57" s="13"/>
      <c r="S57" s="13"/>
      <c r="T57" s="13"/>
      <c r="U57" s="13"/>
      <c r="V57" s="13"/>
      <c r="X57" s="59">
        <f t="shared" si="2"/>
        <v>408</v>
      </c>
      <c r="Y57" s="5"/>
      <c r="Z57" s="5"/>
      <c r="AA57" s="60">
        <f>V47+X57</f>
        <v>3664</v>
      </c>
    </row>
    <row r="58" spans="1:29" ht="15.75" x14ac:dyDescent="0.25">
      <c r="A58" s="58">
        <v>1</v>
      </c>
      <c r="B58" s="63" t="s">
        <v>65</v>
      </c>
      <c r="C58" s="59"/>
      <c r="D58" s="55">
        <v>26</v>
      </c>
      <c r="E58" s="55">
        <v>26</v>
      </c>
      <c r="F58" s="55">
        <v>48</v>
      </c>
      <c r="G58" s="55">
        <v>18</v>
      </c>
      <c r="H58" s="55">
        <v>32</v>
      </c>
      <c r="I58" s="55">
        <v>21</v>
      </c>
      <c r="J58" s="55">
        <v>19</v>
      </c>
      <c r="K58" s="55">
        <v>20</v>
      </c>
      <c r="L58" s="55">
        <v>33</v>
      </c>
      <c r="M58" s="55">
        <v>33</v>
      </c>
      <c r="N58" s="55">
        <v>3</v>
      </c>
      <c r="O58" s="55">
        <v>31</v>
      </c>
      <c r="P58" s="55">
        <v>35</v>
      </c>
      <c r="Q58" s="13"/>
      <c r="R58" s="13"/>
      <c r="S58" s="13"/>
      <c r="T58" s="13"/>
      <c r="U58" s="13"/>
      <c r="V58" s="13"/>
      <c r="X58" s="59">
        <f t="shared" si="2"/>
        <v>345</v>
      </c>
      <c r="Y58" s="5"/>
      <c r="Z58" s="5"/>
      <c r="AA58" s="60">
        <f>V47+X58</f>
        <v>3601</v>
      </c>
    </row>
    <row r="59" spans="1:29" ht="15.75" x14ac:dyDescent="0.25">
      <c r="A59" s="58">
        <v>8</v>
      </c>
      <c r="B59" s="63" t="s">
        <v>68</v>
      </c>
      <c r="C59" s="59"/>
      <c r="D59" s="55">
        <v>16</v>
      </c>
      <c r="E59" s="55">
        <v>18</v>
      </c>
      <c r="F59" s="55">
        <v>54</v>
      </c>
      <c r="G59" s="55">
        <v>32</v>
      </c>
      <c r="H59" s="55">
        <v>21</v>
      </c>
      <c r="I59" s="55">
        <v>7</v>
      </c>
      <c r="J59" s="55">
        <v>16</v>
      </c>
      <c r="K59" s="55">
        <v>42</v>
      </c>
      <c r="L59" s="55">
        <v>30</v>
      </c>
      <c r="M59" s="55">
        <v>34</v>
      </c>
      <c r="N59" s="55">
        <v>2</v>
      </c>
      <c r="O59" s="55">
        <v>45</v>
      </c>
      <c r="P59" s="55">
        <v>25</v>
      </c>
      <c r="Q59" s="13"/>
      <c r="R59" s="13"/>
      <c r="S59" s="13"/>
      <c r="T59" s="13"/>
      <c r="U59" s="13"/>
      <c r="V59" s="13"/>
      <c r="X59" s="59">
        <f t="shared" si="2"/>
        <v>342</v>
      </c>
      <c r="Y59" s="5"/>
      <c r="Z59" s="5"/>
      <c r="AA59" s="60">
        <f>V47+X59</f>
        <v>3598</v>
      </c>
    </row>
    <row r="60" spans="1:29" ht="15.75" x14ac:dyDescent="0.25">
      <c r="A60" s="58">
        <v>11</v>
      </c>
      <c r="B60" s="63" t="s">
        <v>69</v>
      </c>
      <c r="C60" s="59"/>
      <c r="D60" s="55">
        <v>15</v>
      </c>
      <c r="E60" s="55">
        <v>19</v>
      </c>
      <c r="F60" s="55">
        <v>28</v>
      </c>
      <c r="G60" s="55">
        <v>29</v>
      </c>
      <c r="H60" s="55">
        <v>13</v>
      </c>
      <c r="I60" s="55">
        <v>41</v>
      </c>
      <c r="J60" s="55">
        <v>35</v>
      </c>
      <c r="K60" s="55">
        <v>40</v>
      </c>
      <c r="L60" s="55">
        <v>19</v>
      </c>
      <c r="M60" s="55">
        <v>34</v>
      </c>
      <c r="N60" s="55">
        <v>5</v>
      </c>
      <c r="O60" s="55">
        <v>33</v>
      </c>
      <c r="P60" s="55">
        <v>13</v>
      </c>
      <c r="Q60" s="13"/>
      <c r="R60" s="13"/>
      <c r="S60" s="13"/>
      <c r="T60" s="13"/>
      <c r="U60" s="13"/>
      <c r="V60" s="13"/>
      <c r="X60" s="59">
        <f t="shared" si="2"/>
        <v>324</v>
      </c>
      <c r="Y60" s="5"/>
      <c r="Z60" s="5"/>
      <c r="AA60" s="60">
        <f>V47+X60</f>
        <v>3580</v>
      </c>
    </row>
    <row r="61" spans="1:29" ht="15.75" x14ac:dyDescent="0.25">
      <c r="A61" s="58">
        <v>5</v>
      </c>
      <c r="B61" s="63" t="s">
        <v>123</v>
      </c>
      <c r="C61" s="59"/>
      <c r="D61" s="55">
        <v>7</v>
      </c>
      <c r="E61" s="55">
        <v>3</v>
      </c>
      <c r="F61" s="55">
        <v>99</v>
      </c>
      <c r="G61" s="55">
        <v>9</v>
      </c>
      <c r="H61" s="55">
        <v>14</v>
      </c>
      <c r="I61" s="55">
        <v>12</v>
      </c>
      <c r="J61" s="55">
        <v>25</v>
      </c>
      <c r="K61" s="55">
        <v>16</v>
      </c>
      <c r="L61" s="55">
        <v>2</v>
      </c>
      <c r="M61" s="55">
        <v>17</v>
      </c>
      <c r="N61" s="55">
        <v>1</v>
      </c>
      <c r="O61" s="55">
        <v>80</v>
      </c>
      <c r="P61" s="55">
        <v>5</v>
      </c>
      <c r="Q61" s="13"/>
      <c r="R61" s="13"/>
      <c r="S61" s="13"/>
      <c r="T61" s="13"/>
      <c r="U61" s="13"/>
      <c r="V61" s="13"/>
      <c r="X61" s="59">
        <f t="shared" si="2"/>
        <v>290</v>
      </c>
      <c r="Y61" s="5"/>
      <c r="Z61" s="5"/>
      <c r="AA61" s="60">
        <f>V47+X61</f>
        <v>3546</v>
      </c>
    </row>
    <row r="62" spans="1:29" ht="15.75" x14ac:dyDescent="0.25">
      <c r="A62" s="58">
        <v>13</v>
      </c>
      <c r="B62" s="63" t="s">
        <v>128</v>
      </c>
      <c r="C62" s="59"/>
      <c r="D62" s="55">
        <v>6</v>
      </c>
      <c r="E62" s="55">
        <v>3</v>
      </c>
      <c r="F62" s="55">
        <v>10</v>
      </c>
      <c r="G62" s="55">
        <v>4</v>
      </c>
      <c r="H62" s="55">
        <v>20</v>
      </c>
      <c r="I62" s="55">
        <v>110</v>
      </c>
      <c r="J62" s="55">
        <v>9</v>
      </c>
      <c r="K62" s="55">
        <v>63</v>
      </c>
      <c r="L62" s="55">
        <v>10</v>
      </c>
      <c r="M62" s="55">
        <v>7</v>
      </c>
      <c r="N62" s="55">
        <v>6</v>
      </c>
      <c r="O62" s="55">
        <v>13</v>
      </c>
      <c r="P62" s="55">
        <v>10</v>
      </c>
      <c r="Q62" s="13"/>
      <c r="R62" s="13"/>
      <c r="S62" s="13"/>
      <c r="T62" s="13"/>
      <c r="U62" s="13"/>
      <c r="V62" s="13"/>
      <c r="X62" s="59">
        <f t="shared" si="2"/>
        <v>271</v>
      </c>
      <c r="Y62" s="5"/>
      <c r="Z62" s="5"/>
      <c r="AA62" s="60">
        <f>V47+X62</f>
        <v>3527</v>
      </c>
    </row>
    <row r="63" spans="1:29" ht="15.75" x14ac:dyDescent="0.25">
      <c r="A63" s="58">
        <v>14</v>
      </c>
      <c r="B63" s="63" t="s">
        <v>129</v>
      </c>
      <c r="C63" s="59"/>
      <c r="D63" s="55">
        <v>17</v>
      </c>
      <c r="E63" s="55">
        <v>6</v>
      </c>
      <c r="F63" s="55">
        <v>38</v>
      </c>
      <c r="G63" s="55">
        <v>7</v>
      </c>
      <c r="H63" s="55">
        <v>14</v>
      </c>
      <c r="I63" s="55">
        <v>15</v>
      </c>
      <c r="J63" s="55">
        <v>7</v>
      </c>
      <c r="K63" s="55">
        <v>17</v>
      </c>
      <c r="L63" s="55">
        <v>17</v>
      </c>
      <c r="M63" s="55">
        <v>36</v>
      </c>
      <c r="N63" s="55">
        <v>6</v>
      </c>
      <c r="O63" s="55">
        <v>42</v>
      </c>
      <c r="P63" s="55">
        <v>37</v>
      </c>
      <c r="Q63" s="13"/>
      <c r="R63" s="13"/>
      <c r="S63" s="13"/>
      <c r="T63" s="13"/>
      <c r="U63" s="13"/>
      <c r="V63" s="13"/>
      <c r="X63" s="59">
        <f t="shared" si="2"/>
        <v>259</v>
      </c>
      <c r="Y63" s="5"/>
      <c r="Z63" s="5"/>
      <c r="AA63" s="60">
        <f>V47+X63</f>
        <v>3515</v>
      </c>
    </row>
    <row r="64" spans="1:29" ht="15.75" x14ac:dyDescent="0.25">
      <c r="A64" s="58">
        <v>10</v>
      </c>
      <c r="B64" s="63" t="s">
        <v>126</v>
      </c>
      <c r="C64" s="59"/>
      <c r="D64" s="55">
        <v>3</v>
      </c>
      <c r="E64" s="55">
        <v>2</v>
      </c>
      <c r="F64" s="55">
        <v>11</v>
      </c>
      <c r="G64" s="55">
        <v>2</v>
      </c>
      <c r="H64" s="55">
        <v>8</v>
      </c>
      <c r="I64" s="55">
        <v>79</v>
      </c>
      <c r="J64" s="55">
        <v>1</v>
      </c>
      <c r="K64" s="55">
        <v>87</v>
      </c>
      <c r="L64" s="55">
        <v>6</v>
      </c>
      <c r="M64" s="55">
        <v>10</v>
      </c>
      <c r="N64" s="55">
        <v>0</v>
      </c>
      <c r="O64" s="55">
        <v>4</v>
      </c>
      <c r="P64" s="55">
        <v>7</v>
      </c>
      <c r="Q64" s="13"/>
      <c r="R64" s="13"/>
      <c r="S64" s="13"/>
      <c r="T64" s="13"/>
      <c r="U64" s="13"/>
      <c r="V64" s="13"/>
      <c r="X64" s="59">
        <f t="shared" si="2"/>
        <v>220</v>
      </c>
      <c r="Y64" s="5"/>
      <c r="Z64" s="5"/>
      <c r="AA64" s="60">
        <f>V47+X64</f>
        <v>3476</v>
      </c>
    </row>
    <row r="65" spans="1:27" ht="15.75" x14ac:dyDescent="0.25">
      <c r="A65" s="58">
        <v>4</v>
      </c>
      <c r="B65" s="63" t="s">
        <v>63</v>
      </c>
      <c r="C65" s="59"/>
      <c r="D65" s="55">
        <v>8</v>
      </c>
      <c r="E65" s="55">
        <v>8</v>
      </c>
      <c r="F65" s="55">
        <v>13</v>
      </c>
      <c r="G65" s="55">
        <v>43</v>
      </c>
      <c r="H65" s="55">
        <v>26</v>
      </c>
      <c r="I65" s="55">
        <v>6</v>
      </c>
      <c r="J65" s="55">
        <v>14</v>
      </c>
      <c r="K65" s="55">
        <v>20</v>
      </c>
      <c r="L65" s="55">
        <v>13</v>
      </c>
      <c r="M65" s="55">
        <v>17</v>
      </c>
      <c r="N65" s="55">
        <v>24</v>
      </c>
      <c r="O65" s="55">
        <v>19</v>
      </c>
      <c r="P65" s="55">
        <v>6</v>
      </c>
      <c r="Q65" s="13"/>
      <c r="R65" s="13"/>
      <c r="S65" s="13"/>
      <c r="T65" s="13"/>
      <c r="U65" s="13"/>
      <c r="V65" s="13"/>
      <c r="X65" s="59">
        <f t="shared" si="2"/>
        <v>217</v>
      </c>
      <c r="Y65" s="5"/>
      <c r="Z65" s="5"/>
      <c r="AA65" s="60">
        <f>V47+X65</f>
        <v>3473</v>
      </c>
    </row>
    <row r="66" spans="1:27" ht="15.75" x14ac:dyDescent="0.25">
      <c r="A66" s="58">
        <v>15</v>
      </c>
      <c r="B66" s="63" t="s">
        <v>70</v>
      </c>
      <c r="C66" s="59"/>
      <c r="D66" s="55">
        <v>11</v>
      </c>
      <c r="E66" s="55">
        <v>13</v>
      </c>
      <c r="F66" s="55">
        <v>19</v>
      </c>
      <c r="G66" s="55">
        <v>15</v>
      </c>
      <c r="H66" s="55">
        <v>10</v>
      </c>
      <c r="I66" s="55">
        <v>16</v>
      </c>
      <c r="J66" s="55">
        <v>21</v>
      </c>
      <c r="K66" s="55">
        <v>15</v>
      </c>
      <c r="L66" s="55">
        <v>15</v>
      </c>
      <c r="M66" s="55">
        <v>33</v>
      </c>
      <c r="N66" s="55">
        <v>2</v>
      </c>
      <c r="O66" s="55">
        <v>21</v>
      </c>
      <c r="P66" s="55">
        <v>21</v>
      </c>
      <c r="Q66" s="13"/>
      <c r="R66" s="13"/>
      <c r="S66" s="13"/>
      <c r="T66" s="13"/>
      <c r="U66" s="13"/>
      <c r="V66" s="13"/>
      <c r="X66" s="59">
        <f t="shared" si="2"/>
        <v>212</v>
      </c>
      <c r="Y66" s="5"/>
      <c r="Z66" s="5"/>
      <c r="AA66" s="60">
        <f>V47+X66</f>
        <v>3468</v>
      </c>
    </row>
    <row r="67" spans="1:27" ht="15.75" x14ac:dyDescent="0.25">
      <c r="A67" s="58">
        <v>2</v>
      </c>
      <c r="B67" s="63" t="s">
        <v>121</v>
      </c>
      <c r="C67" s="59"/>
      <c r="D67" s="55">
        <v>23</v>
      </c>
      <c r="E67" s="55">
        <v>6</v>
      </c>
      <c r="F67" s="55">
        <v>17</v>
      </c>
      <c r="G67" s="55">
        <v>13</v>
      </c>
      <c r="H67" s="55">
        <v>24</v>
      </c>
      <c r="I67" s="55">
        <v>4</v>
      </c>
      <c r="J67" s="55">
        <v>26</v>
      </c>
      <c r="K67" s="55">
        <v>22</v>
      </c>
      <c r="L67" s="55">
        <v>14</v>
      </c>
      <c r="M67" s="55">
        <v>15</v>
      </c>
      <c r="N67" s="55">
        <v>3</v>
      </c>
      <c r="O67" s="55">
        <v>12</v>
      </c>
      <c r="P67" s="55">
        <v>18</v>
      </c>
      <c r="Q67" s="13"/>
      <c r="R67" s="13"/>
      <c r="S67" s="13"/>
      <c r="T67" s="13"/>
      <c r="U67" s="13"/>
      <c r="V67" s="13"/>
      <c r="X67" s="59">
        <f t="shared" si="2"/>
        <v>197</v>
      </c>
      <c r="Y67" s="5"/>
      <c r="Z67" s="5"/>
      <c r="AA67" s="60">
        <f>V47+X67</f>
        <v>3453</v>
      </c>
    </row>
    <row r="68" spans="1:27" ht="15.75" x14ac:dyDescent="0.25">
      <c r="A68" s="58">
        <v>9</v>
      </c>
      <c r="B68" s="63" t="s">
        <v>125</v>
      </c>
      <c r="C68" s="59"/>
      <c r="D68" s="55">
        <v>8</v>
      </c>
      <c r="E68" s="55">
        <v>0</v>
      </c>
      <c r="F68" s="55">
        <v>13</v>
      </c>
      <c r="G68" s="55">
        <v>3</v>
      </c>
      <c r="H68" s="55">
        <v>90</v>
      </c>
      <c r="I68" s="55">
        <v>6</v>
      </c>
      <c r="J68" s="55">
        <v>4</v>
      </c>
      <c r="K68" s="55">
        <v>8</v>
      </c>
      <c r="L68" s="55">
        <v>4</v>
      </c>
      <c r="M68" s="55">
        <v>22</v>
      </c>
      <c r="N68" s="55">
        <v>1</v>
      </c>
      <c r="O68" s="55">
        <v>0</v>
      </c>
      <c r="P68" s="55">
        <v>2</v>
      </c>
      <c r="Q68" s="13"/>
      <c r="R68" s="13"/>
      <c r="S68" s="13"/>
      <c r="T68" s="13"/>
      <c r="U68" s="13"/>
      <c r="V68" s="13"/>
      <c r="X68" s="59">
        <f t="shared" si="2"/>
        <v>161</v>
      </c>
      <c r="Y68" s="5"/>
      <c r="Z68" s="5"/>
      <c r="AA68" s="60">
        <f>V47+X68</f>
        <v>3417</v>
      </c>
    </row>
    <row r="69" spans="1:27" ht="15.75" x14ac:dyDescent="0.25">
      <c r="A69" s="58">
        <v>3</v>
      </c>
      <c r="B69" s="63" t="s">
        <v>122</v>
      </c>
      <c r="C69" s="59"/>
      <c r="D69" s="55">
        <v>12</v>
      </c>
      <c r="E69" s="55">
        <v>5</v>
      </c>
      <c r="F69" s="55">
        <v>24</v>
      </c>
      <c r="G69" s="55">
        <v>9</v>
      </c>
      <c r="H69" s="55">
        <v>2</v>
      </c>
      <c r="I69" s="55">
        <v>0</v>
      </c>
      <c r="J69" s="55">
        <v>8</v>
      </c>
      <c r="K69" s="55">
        <v>0</v>
      </c>
      <c r="L69" s="55">
        <v>4</v>
      </c>
      <c r="M69" s="55">
        <v>10</v>
      </c>
      <c r="N69" s="55">
        <v>3</v>
      </c>
      <c r="O69" s="55">
        <v>14</v>
      </c>
      <c r="P69" s="55">
        <v>28</v>
      </c>
      <c r="Q69" s="13"/>
      <c r="R69" s="13"/>
      <c r="S69" s="13"/>
      <c r="T69" s="13"/>
      <c r="U69" s="13"/>
      <c r="V69" s="13"/>
      <c r="X69" s="59">
        <f t="shared" si="2"/>
        <v>119</v>
      </c>
      <c r="Y69" s="5"/>
      <c r="Z69" s="5"/>
      <c r="AA69" s="60">
        <f>V47+X69</f>
        <v>3375</v>
      </c>
    </row>
    <row r="70" spans="1:27" ht="15.75" x14ac:dyDescent="0.25">
      <c r="A70" s="9"/>
      <c r="B70" s="5"/>
      <c r="C70" s="5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X70" s="59"/>
      <c r="Y70" s="5"/>
      <c r="Z70" s="5"/>
      <c r="AA70" s="60"/>
    </row>
    <row r="71" spans="1:27" ht="3" customHeight="1" x14ac:dyDescent="0.25"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X71" s="61"/>
      <c r="AA71" s="60">
        <f>V69+X71</f>
        <v>0</v>
      </c>
    </row>
    <row r="72" spans="1:27" x14ac:dyDescent="0.2">
      <c r="B72" s="4" t="s">
        <v>51</v>
      </c>
      <c r="D72" s="61">
        <f t="shared" ref="D72:V72" si="3">SUM(D54:D69)</f>
        <v>289</v>
      </c>
      <c r="E72" s="61">
        <f t="shared" si="3"/>
        <v>216</v>
      </c>
      <c r="F72" s="61">
        <f t="shared" si="3"/>
        <v>594</v>
      </c>
      <c r="G72" s="61">
        <f t="shared" si="3"/>
        <v>405</v>
      </c>
      <c r="H72" s="61">
        <f t="shared" si="3"/>
        <v>514</v>
      </c>
      <c r="I72" s="61">
        <f t="shared" si="3"/>
        <v>395</v>
      </c>
      <c r="J72" s="61">
        <f t="shared" si="3"/>
        <v>377</v>
      </c>
      <c r="K72" s="61">
        <f t="shared" si="3"/>
        <v>519</v>
      </c>
      <c r="L72" s="61">
        <f t="shared" si="3"/>
        <v>290</v>
      </c>
      <c r="M72" s="61">
        <f t="shared" si="3"/>
        <v>510</v>
      </c>
      <c r="N72" s="61">
        <f t="shared" si="3"/>
        <v>335</v>
      </c>
      <c r="O72" s="61">
        <f t="shared" si="3"/>
        <v>496</v>
      </c>
      <c r="P72" s="61">
        <f t="shared" si="3"/>
        <v>317</v>
      </c>
      <c r="Q72" s="61">
        <f t="shared" si="3"/>
        <v>0</v>
      </c>
      <c r="R72" s="61">
        <f t="shared" si="3"/>
        <v>0</v>
      </c>
      <c r="S72" s="61">
        <f t="shared" si="3"/>
        <v>0</v>
      </c>
      <c r="T72" s="61">
        <f t="shared" si="3"/>
        <v>0</v>
      </c>
      <c r="U72" s="61">
        <f t="shared" si="3"/>
        <v>0</v>
      </c>
      <c r="V72" s="61">
        <f t="shared" si="3"/>
        <v>0</v>
      </c>
      <c r="X72" s="61">
        <f>SUM(X54:X69)</f>
        <v>5257</v>
      </c>
      <c r="AA72" s="62">
        <f>SUM(AA54:AA69)</f>
        <v>57353</v>
      </c>
    </row>
    <row r="73" spans="1:27" ht="3" customHeight="1" x14ac:dyDescent="0.25">
      <c r="AA73" s="24"/>
    </row>
    <row r="74" spans="1:27" ht="15.75" x14ac:dyDescent="0.25">
      <c r="A74" s="29"/>
      <c r="B74" s="29"/>
      <c r="C74" s="29"/>
      <c r="D74" s="29"/>
      <c r="E74" s="29"/>
      <c r="F74" s="29"/>
      <c r="G74" s="29"/>
      <c r="H74" s="29"/>
      <c r="I74" s="29"/>
      <c r="J74" s="29"/>
      <c r="K74" s="29"/>
      <c r="L74" s="29"/>
      <c r="M74" s="29"/>
      <c r="N74" s="29"/>
      <c r="O74" s="30"/>
      <c r="P74" s="29"/>
      <c r="Q74" s="29"/>
      <c r="R74" s="29"/>
      <c r="S74" s="29"/>
      <c r="T74" s="29"/>
      <c r="U74" s="29"/>
      <c r="V74" s="29"/>
      <c r="X74">
        <f>SUM(D72:V72)</f>
        <v>5257</v>
      </c>
      <c r="AA74" s="24"/>
    </row>
    <row r="81" spans="1:30" ht="22.5" x14ac:dyDescent="0.3">
      <c r="A81" s="2" t="s">
        <v>40</v>
      </c>
    </row>
    <row r="82" spans="1:30" ht="22.5" x14ac:dyDescent="0.3">
      <c r="A82" s="2" t="s">
        <v>41</v>
      </c>
    </row>
    <row r="83" spans="1:30" ht="23.25" x14ac:dyDescent="0.35">
      <c r="B83" s="76" t="s">
        <v>105</v>
      </c>
      <c r="C83" s="17"/>
      <c r="H83" s="3"/>
    </row>
    <row r="84" spans="1:30" ht="12.75" customHeight="1" x14ac:dyDescent="0.35">
      <c r="B84" s="17"/>
      <c r="C84" s="17"/>
      <c r="H84" s="3"/>
    </row>
    <row r="86" spans="1:30" ht="23.25" x14ac:dyDescent="0.35">
      <c r="A86" s="17"/>
      <c r="B86" s="18"/>
      <c r="C86" s="18"/>
      <c r="D86" s="2" t="s">
        <v>61</v>
      </c>
      <c r="E86" s="18"/>
      <c r="F86" s="18" t="s">
        <v>42</v>
      </c>
      <c r="G86" s="18">
        <v>3</v>
      </c>
      <c r="H86" s="2" t="s">
        <v>43</v>
      </c>
      <c r="J86" s="2"/>
      <c r="K86" s="2"/>
      <c r="N86" s="16" t="s">
        <v>154</v>
      </c>
      <c r="O86" s="2"/>
      <c r="V86" s="21" t="s">
        <v>44</v>
      </c>
    </row>
    <row r="87" spans="1:30" ht="12.75" customHeight="1" x14ac:dyDescent="0.35">
      <c r="A87" s="17"/>
      <c r="B87" s="18"/>
      <c r="C87" s="18"/>
      <c r="D87" s="2"/>
      <c r="E87" s="18"/>
      <c r="F87" s="18"/>
      <c r="G87" s="2"/>
      <c r="K87" s="2"/>
    </row>
    <row r="88" spans="1:30" ht="12.75" customHeight="1" x14ac:dyDescent="0.2">
      <c r="A88" s="20"/>
      <c r="B88" s="13"/>
      <c r="C88" s="13"/>
      <c r="D88" s="1"/>
      <c r="E88" s="13"/>
      <c r="F88" s="13"/>
      <c r="G88" s="1"/>
      <c r="H88" s="20"/>
      <c r="I88" s="20"/>
      <c r="J88" s="20"/>
      <c r="K88" s="1"/>
      <c r="L88" s="20"/>
      <c r="Q88" s="20" t="s">
        <v>96</v>
      </c>
      <c r="U88" s="22">
        <f>'3 Liste'!AL26</f>
        <v>2343</v>
      </c>
      <c r="AA88" s="1" t="s">
        <v>151</v>
      </c>
    </row>
    <row r="89" spans="1:30" ht="12.75" customHeight="1" x14ac:dyDescent="0.2">
      <c r="A89" s="20"/>
      <c r="B89" s="78"/>
      <c r="C89" s="78"/>
      <c r="D89" s="20"/>
      <c r="E89" s="78"/>
      <c r="F89" s="78"/>
      <c r="G89" s="20"/>
      <c r="H89" s="20"/>
      <c r="I89" s="20"/>
      <c r="J89" s="20"/>
      <c r="K89" s="1"/>
      <c r="L89" s="20"/>
      <c r="U89" s="11"/>
      <c r="AC89" s="102"/>
      <c r="AD89" s="102"/>
    </row>
    <row r="90" spans="1:30" ht="12.75" customHeight="1" x14ac:dyDescent="0.3">
      <c r="A90" s="20"/>
      <c r="B90" s="13"/>
      <c r="C90" s="13"/>
      <c r="D90" s="1"/>
      <c r="E90" s="13"/>
      <c r="F90" s="13"/>
      <c r="G90" s="1"/>
      <c r="H90" s="20"/>
      <c r="I90" s="20"/>
      <c r="J90" s="20"/>
      <c r="K90" s="1"/>
      <c r="L90" s="20"/>
      <c r="V90" s="8">
        <f>U88+U89</f>
        <v>2343</v>
      </c>
      <c r="AA90" s="12"/>
    </row>
    <row r="91" spans="1:30" ht="23.25" x14ac:dyDescent="0.35">
      <c r="A91" s="17"/>
      <c r="B91" s="18"/>
      <c r="C91" s="18"/>
      <c r="D91" s="2"/>
      <c r="E91" s="18"/>
      <c r="F91" s="3"/>
      <c r="G91" s="2"/>
      <c r="H91" s="3" t="s">
        <v>45</v>
      </c>
      <c r="K91" s="2"/>
      <c r="X91" s="12"/>
      <c r="Y91" s="12"/>
      <c r="Z91" s="12"/>
      <c r="AA91" s="4" t="s">
        <v>46</v>
      </c>
    </row>
    <row r="92" spans="1:30" ht="12.75" customHeight="1" x14ac:dyDescent="0.35">
      <c r="A92" s="17"/>
      <c r="B92" s="18"/>
      <c r="C92" s="18"/>
      <c r="D92" s="2"/>
      <c r="E92" s="18"/>
      <c r="F92" s="3"/>
      <c r="G92" s="2"/>
      <c r="H92" s="3"/>
      <c r="K92" s="2"/>
      <c r="AA92" s="25" t="s">
        <v>48</v>
      </c>
      <c r="AC92" s="1" t="s">
        <v>150</v>
      </c>
    </row>
    <row r="93" spans="1:30" ht="15.75" x14ac:dyDescent="0.25">
      <c r="B93" s="19" t="s">
        <v>47</v>
      </c>
      <c r="C93" s="5"/>
      <c r="D93" s="7">
        <v>1</v>
      </c>
      <c r="E93" s="7">
        <v>2</v>
      </c>
      <c r="F93" s="7">
        <v>3</v>
      </c>
      <c r="G93" s="7">
        <v>4</v>
      </c>
      <c r="H93" s="7">
        <v>5</v>
      </c>
      <c r="I93" s="7">
        <v>6</v>
      </c>
      <c r="J93" s="7">
        <v>7</v>
      </c>
      <c r="K93" s="7">
        <v>8</v>
      </c>
      <c r="L93" s="7">
        <v>9</v>
      </c>
      <c r="M93" s="7">
        <v>10</v>
      </c>
      <c r="N93" s="7">
        <v>11</v>
      </c>
      <c r="O93" s="7">
        <v>12</v>
      </c>
      <c r="P93" s="7">
        <v>13</v>
      </c>
      <c r="Q93" s="7"/>
      <c r="R93" s="7"/>
      <c r="S93" s="7"/>
      <c r="T93" s="7"/>
      <c r="U93" s="7"/>
      <c r="V93" s="7"/>
      <c r="X93" s="7" t="s">
        <v>27</v>
      </c>
      <c r="Y93" s="7"/>
      <c r="Z93" s="7"/>
      <c r="AA93" s="13" t="s">
        <v>49</v>
      </c>
    </row>
    <row r="94" spans="1:30" ht="12.75" customHeight="1" x14ac:dyDescent="0.25">
      <c r="B94" s="5"/>
      <c r="C94" s="5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AA94" s="13"/>
    </row>
    <row r="95" spans="1:30" ht="2.25" customHeight="1" x14ac:dyDescent="0.25">
      <c r="B95" s="5"/>
      <c r="C95" s="5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</row>
    <row r="96" spans="1:30" ht="15.75" x14ac:dyDescent="0.25">
      <c r="B96" s="7" t="s">
        <v>50</v>
      </c>
      <c r="C96" s="5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X96" s="5"/>
      <c r="Y96" s="5"/>
      <c r="Z96" s="5"/>
      <c r="AA96" s="5"/>
    </row>
    <row r="97" spans="1:27" ht="15.75" x14ac:dyDescent="0.25">
      <c r="A97" s="58">
        <v>13</v>
      </c>
      <c r="B97" s="63" t="s">
        <v>138</v>
      </c>
      <c r="C97" s="59"/>
      <c r="D97" s="55">
        <v>19</v>
      </c>
      <c r="E97" s="55">
        <v>23</v>
      </c>
      <c r="F97" s="55">
        <v>26</v>
      </c>
      <c r="G97" s="55">
        <v>34</v>
      </c>
      <c r="H97" s="55">
        <v>35</v>
      </c>
      <c r="I97" s="55">
        <v>44</v>
      </c>
      <c r="J97" s="55">
        <v>25</v>
      </c>
      <c r="K97" s="55">
        <v>43</v>
      </c>
      <c r="L97" s="55">
        <v>32</v>
      </c>
      <c r="M97" s="55">
        <v>22</v>
      </c>
      <c r="N97" s="55">
        <v>8</v>
      </c>
      <c r="O97" s="55">
        <v>9</v>
      </c>
      <c r="P97" s="55">
        <v>25</v>
      </c>
      <c r="Q97" s="13"/>
      <c r="R97" s="13"/>
      <c r="S97" s="13"/>
      <c r="T97" s="13"/>
      <c r="U97" s="13"/>
      <c r="V97" s="13"/>
      <c r="X97" s="59">
        <f t="shared" ref="X97:X112" si="4">SUM(D97:V97)</f>
        <v>345</v>
      </c>
      <c r="Y97" s="59"/>
      <c r="Z97" s="59"/>
      <c r="AA97" s="59">
        <f>V90+X97</f>
        <v>2688</v>
      </c>
    </row>
    <row r="98" spans="1:27" ht="15.75" x14ac:dyDescent="0.25">
      <c r="A98" s="58">
        <v>14</v>
      </c>
      <c r="B98" s="63" t="s">
        <v>139</v>
      </c>
      <c r="C98" s="59"/>
      <c r="D98" s="55">
        <v>19</v>
      </c>
      <c r="E98" s="55">
        <v>38</v>
      </c>
      <c r="F98" s="55">
        <v>31</v>
      </c>
      <c r="G98" s="55">
        <v>40</v>
      </c>
      <c r="H98" s="55">
        <v>33</v>
      </c>
      <c r="I98" s="55">
        <v>11</v>
      </c>
      <c r="J98" s="55">
        <v>33</v>
      </c>
      <c r="K98" s="55">
        <v>22</v>
      </c>
      <c r="L98" s="55">
        <v>19</v>
      </c>
      <c r="M98" s="55">
        <v>32</v>
      </c>
      <c r="N98" s="55">
        <v>1</v>
      </c>
      <c r="O98" s="55">
        <v>27</v>
      </c>
      <c r="P98" s="55">
        <v>35</v>
      </c>
      <c r="Q98" s="13"/>
      <c r="R98" s="13"/>
      <c r="S98" s="13"/>
      <c r="T98" s="13"/>
      <c r="U98" s="13"/>
      <c r="V98" s="13"/>
      <c r="X98" s="59">
        <f t="shared" si="4"/>
        <v>341</v>
      </c>
      <c r="Y98" s="59"/>
      <c r="Z98" s="59"/>
      <c r="AA98" s="59">
        <f>V90+X98</f>
        <v>2684</v>
      </c>
    </row>
    <row r="99" spans="1:27" ht="15.75" x14ac:dyDescent="0.25">
      <c r="A99" s="58">
        <v>5</v>
      </c>
      <c r="B99" s="63" t="s">
        <v>74</v>
      </c>
      <c r="C99" s="59"/>
      <c r="D99" s="55">
        <v>22</v>
      </c>
      <c r="E99" s="55">
        <v>21</v>
      </c>
      <c r="F99" s="55">
        <v>29</v>
      </c>
      <c r="G99" s="55">
        <v>65</v>
      </c>
      <c r="H99" s="55">
        <v>39</v>
      </c>
      <c r="I99" s="55">
        <v>14</v>
      </c>
      <c r="J99" s="55">
        <v>25</v>
      </c>
      <c r="K99" s="55">
        <v>26</v>
      </c>
      <c r="L99" s="55">
        <v>25</v>
      </c>
      <c r="M99" s="55">
        <v>38</v>
      </c>
      <c r="N99" s="55">
        <v>4</v>
      </c>
      <c r="O99" s="55">
        <v>15</v>
      </c>
      <c r="P99" s="55">
        <v>16</v>
      </c>
      <c r="Q99" s="13"/>
      <c r="R99" s="13"/>
      <c r="S99" s="13"/>
      <c r="T99" s="13"/>
      <c r="U99" s="13"/>
      <c r="V99" s="13"/>
      <c r="X99" s="59">
        <f t="shared" si="4"/>
        <v>339</v>
      </c>
      <c r="Y99" s="59"/>
      <c r="Z99" s="59"/>
      <c r="AA99" s="59">
        <f>V90+X99</f>
        <v>2682</v>
      </c>
    </row>
    <row r="100" spans="1:27" ht="15.75" x14ac:dyDescent="0.25">
      <c r="A100" s="58">
        <v>9</v>
      </c>
      <c r="B100" s="63" t="s">
        <v>134</v>
      </c>
      <c r="C100" s="64"/>
      <c r="D100" s="55">
        <v>12</v>
      </c>
      <c r="E100" s="55">
        <v>27</v>
      </c>
      <c r="F100" s="55">
        <v>21</v>
      </c>
      <c r="G100" s="55">
        <v>20</v>
      </c>
      <c r="H100" s="55">
        <v>28</v>
      </c>
      <c r="I100" s="55">
        <v>11</v>
      </c>
      <c r="J100" s="55">
        <v>13</v>
      </c>
      <c r="K100" s="55">
        <v>10</v>
      </c>
      <c r="L100" s="55">
        <v>8</v>
      </c>
      <c r="M100" s="55">
        <v>11</v>
      </c>
      <c r="N100" s="55">
        <v>130</v>
      </c>
      <c r="O100" s="55">
        <v>11</v>
      </c>
      <c r="P100" s="55">
        <v>36</v>
      </c>
      <c r="Q100" s="13"/>
      <c r="R100" s="13"/>
      <c r="S100" s="13"/>
      <c r="T100" s="13"/>
      <c r="U100" s="13"/>
      <c r="V100" s="13"/>
      <c r="X100" s="59">
        <f t="shared" si="4"/>
        <v>338</v>
      </c>
      <c r="Y100" s="59"/>
      <c r="Z100" s="59"/>
      <c r="AA100" s="59">
        <f>V90+X100</f>
        <v>2681</v>
      </c>
    </row>
    <row r="101" spans="1:27" ht="15.75" x14ac:dyDescent="0.25">
      <c r="A101" s="58">
        <v>16</v>
      </c>
      <c r="B101" s="63" t="s">
        <v>141</v>
      </c>
      <c r="C101" s="59"/>
      <c r="D101" s="55">
        <v>11</v>
      </c>
      <c r="E101" s="55">
        <v>26</v>
      </c>
      <c r="F101" s="55">
        <v>22</v>
      </c>
      <c r="G101" s="55">
        <v>15</v>
      </c>
      <c r="H101" s="55">
        <v>38</v>
      </c>
      <c r="I101" s="55">
        <v>9</v>
      </c>
      <c r="J101" s="55">
        <v>22</v>
      </c>
      <c r="K101" s="55">
        <v>25</v>
      </c>
      <c r="L101" s="55">
        <v>19</v>
      </c>
      <c r="M101" s="55">
        <v>30</v>
      </c>
      <c r="N101" s="55">
        <v>15</v>
      </c>
      <c r="O101" s="55">
        <v>20</v>
      </c>
      <c r="P101" s="55">
        <v>30</v>
      </c>
      <c r="Q101" s="13"/>
      <c r="R101" s="13"/>
      <c r="S101" s="13"/>
      <c r="T101" s="13"/>
      <c r="U101" s="13"/>
      <c r="V101" s="13"/>
      <c r="X101" s="59">
        <f t="shared" si="4"/>
        <v>282</v>
      </c>
      <c r="Y101" s="59"/>
      <c r="Z101" s="59"/>
      <c r="AA101" s="59">
        <f>V90+X101</f>
        <v>2625</v>
      </c>
    </row>
    <row r="102" spans="1:27" ht="15.75" x14ac:dyDescent="0.25">
      <c r="A102" s="58">
        <v>11</v>
      </c>
      <c r="B102" s="63" t="s">
        <v>136</v>
      </c>
      <c r="C102" s="59"/>
      <c r="D102" s="55">
        <v>35</v>
      </c>
      <c r="E102" s="55">
        <v>24</v>
      </c>
      <c r="F102" s="55">
        <v>25</v>
      </c>
      <c r="G102" s="55">
        <v>14</v>
      </c>
      <c r="H102" s="55">
        <v>25</v>
      </c>
      <c r="I102" s="55">
        <v>9</v>
      </c>
      <c r="J102" s="55">
        <v>32</v>
      </c>
      <c r="K102" s="55">
        <v>11</v>
      </c>
      <c r="L102" s="55">
        <v>23</v>
      </c>
      <c r="M102" s="55">
        <v>26</v>
      </c>
      <c r="N102" s="55">
        <v>14</v>
      </c>
      <c r="O102" s="55">
        <v>15</v>
      </c>
      <c r="P102" s="55">
        <v>25</v>
      </c>
      <c r="Q102" s="13"/>
      <c r="R102" s="13"/>
      <c r="S102" s="13"/>
      <c r="T102" s="13"/>
      <c r="U102" s="13"/>
      <c r="V102" s="13"/>
      <c r="X102" s="59">
        <f t="shared" si="4"/>
        <v>278</v>
      </c>
      <c r="Y102" s="59"/>
      <c r="Z102" s="59"/>
      <c r="AA102" s="59">
        <f>V90+X102</f>
        <v>2621</v>
      </c>
    </row>
    <row r="103" spans="1:27" ht="15.75" x14ac:dyDescent="0.25">
      <c r="A103" s="58">
        <v>12</v>
      </c>
      <c r="B103" s="63" t="s">
        <v>137</v>
      </c>
      <c r="C103" s="59"/>
      <c r="D103" s="55">
        <v>15</v>
      </c>
      <c r="E103" s="55">
        <v>22</v>
      </c>
      <c r="F103" s="55">
        <v>23</v>
      </c>
      <c r="G103" s="55">
        <v>14</v>
      </c>
      <c r="H103" s="55">
        <v>27</v>
      </c>
      <c r="I103" s="55">
        <v>4</v>
      </c>
      <c r="J103" s="55">
        <v>16</v>
      </c>
      <c r="K103" s="55">
        <v>18</v>
      </c>
      <c r="L103" s="55">
        <v>11</v>
      </c>
      <c r="M103" s="55">
        <v>30</v>
      </c>
      <c r="N103" s="55">
        <v>31</v>
      </c>
      <c r="O103" s="55">
        <v>16</v>
      </c>
      <c r="P103" s="55">
        <v>36</v>
      </c>
      <c r="Q103" s="13"/>
      <c r="R103" s="13"/>
      <c r="S103" s="13"/>
      <c r="T103" s="13"/>
      <c r="U103" s="13"/>
      <c r="V103" s="13"/>
      <c r="X103" s="59">
        <f t="shared" si="4"/>
        <v>263</v>
      </c>
      <c r="Y103" s="59"/>
      <c r="Z103" s="59"/>
      <c r="AA103" s="59">
        <f>V90+X103</f>
        <v>2606</v>
      </c>
    </row>
    <row r="104" spans="1:27" ht="15.75" x14ac:dyDescent="0.25">
      <c r="A104" s="58">
        <v>7</v>
      </c>
      <c r="B104" s="63" t="s">
        <v>75</v>
      </c>
      <c r="C104" s="59"/>
      <c r="D104" s="55">
        <v>9</v>
      </c>
      <c r="E104" s="55">
        <v>18</v>
      </c>
      <c r="F104" s="55">
        <v>20</v>
      </c>
      <c r="G104" s="55">
        <v>39</v>
      </c>
      <c r="H104" s="55">
        <v>15</v>
      </c>
      <c r="I104" s="55">
        <v>10</v>
      </c>
      <c r="J104" s="55">
        <v>17</v>
      </c>
      <c r="K104" s="55">
        <v>12</v>
      </c>
      <c r="L104" s="55">
        <v>15</v>
      </c>
      <c r="M104" s="55">
        <v>10</v>
      </c>
      <c r="N104" s="55">
        <v>21</v>
      </c>
      <c r="O104" s="55">
        <v>30</v>
      </c>
      <c r="P104" s="55">
        <v>17</v>
      </c>
      <c r="Q104" s="13"/>
      <c r="R104" s="13"/>
      <c r="S104" s="13"/>
      <c r="T104" s="13"/>
      <c r="U104" s="13"/>
      <c r="V104" s="13"/>
      <c r="X104" s="59">
        <f t="shared" si="4"/>
        <v>233</v>
      </c>
      <c r="Y104" s="59"/>
      <c r="Z104" s="59"/>
      <c r="AA104" s="59">
        <f>V90+X104</f>
        <v>2576</v>
      </c>
    </row>
    <row r="105" spans="1:27" ht="15.75" x14ac:dyDescent="0.25">
      <c r="A105" s="58">
        <v>15</v>
      </c>
      <c r="B105" s="63" t="s">
        <v>140</v>
      </c>
      <c r="C105" s="59"/>
      <c r="D105" s="55">
        <v>15</v>
      </c>
      <c r="E105" s="55">
        <v>11</v>
      </c>
      <c r="F105" s="55">
        <v>5</v>
      </c>
      <c r="G105" s="55">
        <v>14</v>
      </c>
      <c r="H105" s="55">
        <v>18</v>
      </c>
      <c r="I105" s="55">
        <v>5</v>
      </c>
      <c r="J105" s="55">
        <v>9</v>
      </c>
      <c r="K105" s="55">
        <v>9</v>
      </c>
      <c r="L105" s="55">
        <v>10</v>
      </c>
      <c r="M105" s="55">
        <v>59</v>
      </c>
      <c r="N105" s="55">
        <v>0</v>
      </c>
      <c r="O105" s="55">
        <v>15</v>
      </c>
      <c r="P105" s="55">
        <v>10</v>
      </c>
      <c r="Q105" s="13"/>
      <c r="R105" s="13"/>
      <c r="S105" s="13"/>
      <c r="T105" s="13"/>
      <c r="U105" s="13"/>
      <c r="V105" s="13"/>
      <c r="X105" s="59">
        <f t="shared" si="4"/>
        <v>180</v>
      </c>
      <c r="Y105" s="59"/>
      <c r="Z105" s="59"/>
      <c r="AA105" s="59">
        <f>V90+X105</f>
        <v>2523</v>
      </c>
    </row>
    <row r="106" spans="1:27" ht="15.75" x14ac:dyDescent="0.25">
      <c r="A106" s="58">
        <v>8</v>
      </c>
      <c r="B106" s="63" t="s">
        <v>133</v>
      </c>
      <c r="C106" s="59"/>
      <c r="D106" s="55">
        <v>8</v>
      </c>
      <c r="E106" s="55">
        <v>9</v>
      </c>
      <c r="F106" s="55">
        <v>61</v>
      </c>
      <c r="G106" s="55">
        <v>6</v>
      </c>
      <c r="H106" s="55">
        <v>4</v>
      </c>
      <c r="I106" s="55">
        <v>3</v>
      </c>
      <c r="J106" s="55">
        <v>13</v>
      </c>
      <c r="K106" s="55">
        <v>10</v>
      </c>
      <c r="L106" s="55">
        <v>6</v>
      </c>
      <c r="M106" s="55">
        <v>3</v>
      </c>
      <c r="N106" s="55">
        <v>0</v>
      </c>
      <c r="O106" s="55">
        <v>27</v>
      </c>
      <c r="P106" s="55">
        <v>10</v>
      </c>
      <c r="Q106" s="13"/>
      <c r="R106" s="13"/>
      <c r="S106" s="13"/>
      <c r="T106" s="13"/>
      <c r="U106" s="13"/>
      <c r="V106" s="13"/>
      <c r="X106" s="59">
        <f t="shared" si="4"/>
        <v>160</v>
      </c>
      <c r="Y106" s="59"/>
      <c r="Z106" s="59"/>
      <c r="AA106" s="59">
        <f>V90+X106</f>
        <v>2503</v>
      </c>
    </row>
    <row r="107" spans="1:27" ht="15.75" x14ac:dyDescent="0.25">
      <c r="A107" s="58">
        <v>1</v>
      </c>
      <c r="B107" s="63" t="s">
        <v>130</v>
      </c>
      <c r="C107" s="59"/>
      <c r="D107" s="55">
        <v>14</v>
      </c>
      <c r="E107" s="55">
        <v>15</v>
      </c>
      <c r="F107" s="55">
        <v>35</v>
      </c>
      <c r="G107" s="55">
        <v>6</v>
      </c>
      <c r="H107" s="55">
        <v>8</v>
      </c>
      <c r="I107" s="55">
        <v>18</v>
      </c>
      <c r="J107" s="55">
        <v>10</v>
      </c>
      <c r="K107" s="55">
        <v>3</v>
      </c>
      <c r="L107" s="55">
        <v>4</v>
      </c>
      <c r="M107" s="55">
        <v>6</v>
      </c>
      <c r="N107" s="55">
        <v>9</v>
      </c>
      <c r="O107" s="55">
        <v>17</v>
      </c>
      <c r="P107" s="55">
        <v>10</v>
      </c>
      <c r="Q107" s="13"/>
      <c r="R107" s="13"/>
      <c r="S107" s="13"/>
      <c r="T107" s="13"/>
      <c r="U107" s="13"/>
      <c r="V107" s="13"/>
      <c r="X107" s="59">
        <f t="shared" si="4"/>
        <v>155</v>
      </c>
      <c r="Y107" s="59"/>
      <c r="Z107" s="59"/>
      <c r="AA107" s="59">
        <f>V90+X107</f>
        <v>2498</v>
      </c>
    </row>
    <row r="108" spans="1:27" ht="15.75" x14ac:dyDescent="0.25">
      <c r="A108" s="58">
        <v>10</v>
      </c>
      <c r="B108" s="63" t="s">
        <v>135</v>
      </c>
      <c r="C108" s="59"/>
      <c r="D108" s="55">
        <v>31</v>
      </c>
      <c r="E108" s="55">
        <v>13</v>
      </c>
      <c r="F108" s="55">
        <v>9</v>
      </c>
      <c r="G108" s="55">
        <v>3</v>
      </c>
      <c r="H108" s="55">
        <v>4</v>
      </c>
      <c r="I108" s="55">
        <v>8</v>
      </c>
      <c r="J108" s="55">
        <v>18</v>
      </c>
      <c r="K108" s="55">
        <v>2</v>
      </c>
      <c r="L108" s="55">
        <v>19</v>
      </c>
      <c r="M108" s="55">
        <v>14</v>
      </c>
      <c r="N108" s="55">
        <v>0</v>
      </c>
      <c r="O108" s="55">
        <v>10</v>
      </c>
      <c r="P108" s="55">
        <v>22</v>
      </c>
      <c r="Q108" s="13"/>
      <c r="R108" s="13"/>
      <c r="S108" s="13"/>
      <c r="T108" s="13"/>
      <c r="U108" s="13"/>
      <c r="V108" s="13"/>
      <c r="X108" s="59">
        <f t="shared" si="4"/>
        <v>153</v>
      </c>
      <c r="Y108" s="59"/>
      <c r="Z108" s="59"/>
      <c r="AA108" s="59">
        <f>V90+X108</f>
        <v>2496</v>
      </c>
    </row>
    <row r="109" spans="1:27" ht="15.75" x14ac:dyDescent="0.25">
      <c r="A109" s="58">
        <v>4</v>
      </c>
      <c r="B109" s="63" t="s">
        <v>66</v>
      </c>
      <c r="C109" s="59"/>
      <c r="D109" s="55">
        <v>22</v>
      </c>
      <c r="E109" s="55">
        <v>20</v>
      </c>
      <c r="F109" s="55">
        <v>18</v>
      </c>
      <c r="G109" s="55">
        <v>6</v>
      </c>
      <c r="H109" s="55">
        <v>4</v>
      </c>
      <c r="I109" s="55">
        <v>9</v>
      </c>
      <c r="J109" s="55">
        <v>4</v>
      </c>
      <c r="K109" s="55">
        <v>6</v>
      </c>
      <c r="L109" s="55">
        <v>20</v>
      </c>
      <c r="M109" s="55">
        <v>9</v>
      </c>
      <c r="N109" s="55">
        <v>13</v>
      </c>
      <c r="O109" s="55">
        <v>3</v>
      </c>
      <c r="P109" s="55">
        <v>16</v>
      </c>
      <c r="Q109" s="13"/>
      <c r="R109" s="13"/>
      <c r="S109" s="13"/>
      <c r="T109" s="13"/>
      <c r="U109" s="13"/>
      <c r="V109" s="13"/>
      <c r="X109" s="59">
        <f t="shared" si="4"/>
        <v>150</v>
      </c>
      <c r="Y109" s="59"/>
      <c r="Z109" s="59"/>
      <c r="AA109" s="59">
        <f>V90+X109</f>
        <v>2493</v>
      </c>
    </row>
    <row r="110" spans="1:27" ht="15.75" x14ac:dyDescent="0.25">
      <c r="A110" s="58">
        <v>3</v>
      </c>
      <c r="B110" s="63" t="s">
        <v>64</v>
      </c>
      <c r="C110" s="59"/>
      <c r="D110" s="55">
        <v>17</v>
      </c>
      <c r="E110" s="55">
        <v>15</v>
      </c>
      <c r="F110" s="55">
        <v>8</v>
      </c>
      <c r="G110" s="55">
        <v>6</v>
      </c>
      <c r="H110" s="55">
        <v>7</v>
      </c>
      <c r="I110" s="55">
        <v>5</v>
      </c>
      <c r="J110" s="55">
        <v>28</v>
      </c>
      <c r="K110" s="55">
        <v>4</v>
      </c>
      <c r="L110" s="55">
        <v>9</v>
      </c>
      <c r="M110" s="55">
        <v>9</v>
      </c>
      <c r="N110" s="55">
        <v>5</v>
      </c>
      <c r="O110" s="55">
        <v>8</v>
      </c>
      <c r="P110" s="55">
        <v>13</v>
      </c>
      <c r="Q110" s="13"/>
      <c r="R110" s="13"/>
      <c r="S110" s="13"/>
      <c r="T110" s="13"/>
      <c r="U110" s="13"/>
      <c r="V110" s="13"/>
      <c r="X110" s="59">
        <f t="shared" si="4"/>
        <v>134</v>
      </c>
      <c r="Y110" s="59"/>
      <c r="Z110" s="59"/>
      <c r="AA110" s="59">
        <f>V90+X110</f>
        <v>2477</v>
      </c>
    </row>
    <row r="111" spans="1:27" ht="15.75" x14ac:dyDescent="0.25">
      <c r="A111" s="58">
        <v>2</v>
      </c>
      <c r="B111" s="63" t="s">
        <v>131</v>
      </c>
      <c r="C111" s="59"/>
      <c r="D111" s="55">
        <v>0</v>
      </c>
      <c r="E111" s="55">
        <v>8</v>
      </c>
      <c r="F111" s="55">
        <v>8</v>
      </c>
      <c r="G111" s="55">
        <v>12</v>
      </c>
      <c r="H111" s="55">
        <v>1</v>
      </c>
      <c r="I111" s="55">
        <v>25</v>
      </c>
      <c r="J111" s="55">
        <v>4</v>
      </c>
      <c r="K111" s="55">
        <v>22</v>
      </c>
      <c r="L111" s="55">
        <v>1</v>
      </c>
      <c r="M111" s="55">
        <v>15</v>
      </c>
      <c r="N111" s="55">
        <v>8</v>
      </c>
      <c r="O111" s="55">
        <v>5</v>
      </c>
      <c r="P111" s="55">
        <v>3</v>
      </c>
      <c r="Q111" s="13"/>
      <c r="R111" s="13"/>
      <c r="S111" s="13"/>
      <c r="T111" s="13"/>
      <c r="U111" s="13"/>
      <c r="V111" s="13"/>
      <c r="X111" s="59">
        <f t="shared" si="4"/>
        <v>112</v>
      </c>
      <c r="Y111" s="59"/>
      <c r="Z111" s="59"/>
      <c r="AA111" s="59">
        <f>V90+X111</f>
        <v>2455</v>
      </c>
    </row>
    <row r="112" spans="1:27" ht="15.75" x14ac:dyDescent="0.25">
      <c r="A112" s="58">
        <v>6</v>
      </c>
      <c r="B112" s="63" t="s">
        <v>132</v>
      </c>
      <c r="C112" s="59"/>
      <c r="D112" s="55">
        <v>7</v>
      </c>
      <c r="E112" s="55">
        <v>5</v>
      </c>
      <c r="F112" s="55">
        <v>11</v>
      </c>
      <c r="G112" s="55">
        <v>9</v>
      </c>
      <c r="H112" s="55">
        <v>13</v>
      </c>
      <c r="I112" s="55">
        <v>10</v>
      </c>
      <c r="J112" s="55">
        <v>8</v>
      </c>
      <c r="K112" s="55">
        <v>16</v>
      </c>
      <c r="L112" s="55">
        <v>8</v>
      </c>
      <c r="M112" s="55">
        <v>4</v>
      </c>
      <c r="N112" s="55">
        <v>3</v>
      </c>
      <c r="O112" s="55">
        <v>8</v>
      </c>
      <c r="P112" s="55">
        <v>10</v>
      </c>
      <c r="Q112" s="13"/>
      <c r="R112" s="13"/>
      <c r="S112" s="13"/>
      <c r="T112" s="13"/>
      <c r="U112" s="13"/>
      <c r="V112" s="13"/>
      <c r="X112" s="59">
        <f t="shared" si="4"/>
        <v>112</v>
      </c>
      <c r="Y112" s="59"/>
      <c r="Z112" s="59"/>
      <c r="AA112" s="59">
        <f>V90+X112</f>
        <v>2455</v>
      </c>
    </row>
    <row r="113" spans="1:27" ht="15.75" x14ac:dyDescent="0.25">
      <c r="A113" s="9"/>
      <c r="B113" s="5"/>
      <c r="C113" s="5"/>
      <c r="D113" s="13"/>
      <c r="E113" s="13"/>
      <c r="F113" s="13"/>
      <c r="G113" s="13"/>
      <c r="H113" s="13"/>
      <c r="I113" s="13"/>
      <c r="J113" s="13"/>
      <c r="K113" s="13"/>
      <c r="L113" s="13"/>
      <c r="M113" s="13"/>
      <c r="N113" s="13"/>
      <c r="O113" s="13"/>
      <c r="P113" s="13"/>
      <c r="Q113" s="13"/>
      <c r="R113" s="13"/>
      <c r="S113" s="13"/>
      <c r="T113" s="13"/>
      <c r="U113" s="13"/>
      <c r="V113" s="13"/>
      <c r="X113" s="59"/>
      <c r="Y113" s="59"/>
      <c r="Z113" s="59"/>
      <c r="AA113" s="59"/>
    </row>
    <row r="114" spans="1:27" ht="2.25" customHeight="1" x14ac:dyDescent="0.2">
      <c r="D114" s="20"/>
      <c r="E114" s="20"/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X114" s="61"/>
      <c r="Y114" s="61"/>
      <c r="Z114" s="61"/>
      <c r="AA114" s="61"/>
    </row>
    <row r="115" spans="1:27" x14ac:dyDescent="0.2">
      <c r="B115" s="4" t="s">
        <v>51</v>
      </c>
      <c r="D115" s="61">
        <f t="shared" ref="D115:P115" si="5">SUM(D97:D112)</f>
        <v>256</v>
      </c>
      <c r="E115" s="61">
        <f t="shared" si="5"/>
        <v>295</v>
      </c>
      <c r="F115" s="61">
        <f t="shared" si="5"/>
        <v>352</v>
      </c>
      <c r="G115" s="61">
        <f t="shared" si="5"/>
        <v>303</v>
      </c>
      <c r="H115" s="61">
        <f t="shared" si="5"/>
        <v>299</v>
      </c>
      <c r="I115" s="61">
        <f t="shared" si="5"/>
        <v>195</v>
      </c>
      <c r="J115" s="61">
        <f t="shared" si="5"/>
        <v>277</v>
      </c>
      <c r="K115" s="61">
        <f t="shared" si="5"/>
        <v>239</v>
      </c>
      <c r="L115" s="61">
        <f t="shared" si="5"/>
        <v>229</v>
      </c>
      <c r="M115" s="61">
        <f t="shared" si="5"/>
        <v>318</v>
      </c>
      <c r="N115" s="61">
        <f t="shared" si="5"/>
        <v>262</v>
      </c>
      <c r="O115" s="61">
        <f t="shared" si="5"/>
        <v>236</v>
      </c>
      <c r="P115" s="61">
        <f t="shared" si="5"/>
        <v>314</v>
      </c>
      <c r="Q115" s="61"/>
      <c r="R115" s="61"/>
      <c r="S115" s="61"/>
      <c r="T115" s="61"/>
      <c r="U115" s="61"/>
      <c r="V115" s="61"/>
      <c r="X115" s="61">
        <f>SUM(X97:X112)</f>
        <v>3575</v>
      </c>
      <c r="Y115" s="61"/>
      <c r="Z115" s="61"/>
      <c r="AA115" s="62">
        <f>SUM(AA97:AA112)</f>
        <v>41063</v>
      </c>
    </row>
    <row r="116" spans="1:27" ht="3" customHeight="1" x14ac:dyDescent="0.2">
      <c r="X116" s="65"/>
      <c r="Y116" s="65"/>
      <c r="Z116" s="65"/>
      <c r="AA116" s="65"/>
    </row>
    <row r="117" spans="1:27" ht="15.75" x14ac:dyDescent="0.25">
      <c r="A117" s="29"/>
      <c r="B117" s="29"/>
      <c r="C117" s="29"/>
      <c r="D117" s="29"/>
      <c r="E117" s="29"/>
      <c r="F117" s="29"/>
      <c r="G117" s="29"/>
      <c r="H117" s="29"/>
      <c r="I117" s="29"/>
      <c r="J117" s="30" t="s">
        <v>60</v>
      </c>
      <c r="K117" s="29"/>
      <c r="L117" s="29"/>
      <c r="M117" s="29"/>
      <c r="N117" s="29"/>
      <c r="O117" s="29"/>
      <c r="P117" s="29"/>
      <c r="Q117" s="29"/>
      <c r="R117" s="29"/>
      <c r="S117" s="29"/>
      <c r="T117" s="29"/>
      <c r="U117" s="29"/>
      <c r="V117" s="29"/>
      <c r="X117" s="65">
        <f>SUM(D115:P115)</f>
        <v>3575</v>
      </c>
      <c r="Y117" s="65"/>
      <c r="Z117" s="65"/>
      <c r="AA117" s="65"/>
    </row>
    <row r="118" spans="1:27" ht="15.75" x14ac:dyDescent="0.25">
      <c r="A118" s="29"/>
      <c r="B118" s="29"/>
      <c r="C118" s="29"/>
      <c r="D118" s="29"/>
      <c r="E118" s="29"/>
      <c r="F118" s="29"/>
      <c r="G118" s="29"/>
      <c r="H118" s="29"/>
      <c r="I118" s="29"/>
      <c r="J118" s="30"/>
      <c r="K118" s="29"/>
      <c r="L118" s="29"/>
      <c r="M118" s="29"/>
      <c r="N118" s="29"/>
      <c r="O118" s="29"/>
      <c r="P118" s="29"/>
      <c r="Q118" s="29"/>
      <c r="R118" s="29"/>
      <c r="S118" s="29"/>
      <c r="T118" s="29"/>
      <c r="U118" s="29"/>
      <c r="V118" s="29"/>
    </row>
    <row r="119" spans="1:27" ht="15.75" x14ac:dyDescent="0.25">
      <c r="A119" s="29"/>
      <c r="B119" s="29"/>
      <c r="C119" s="29"/>
      <c r="D119" s="29"/>
      <c r="E119" s="29"/>
      <c r="F119" s="29"/>
      <c r="G119" s="29"/>
      <c r="H119" s="29"/>
      <c r="I119" s="29"/>
      <c r="J119" s="30"/>
      <c r="K119" s="29"/>
      <c r="L119" s="29"/>
      <c r="M119" s="29"/>
      <c r="N119" s="29"/>
      <c r="O119" s="29"/>
      <c r="P119" s="29"/>
      <c r="Q119" s="29"/>
      <c r="R119" s="29"/>
      <c r="S119" s="29"/>
      <c r="T119" s="29"/>
      <c r="U119" s="29"/>
      <c r="V119" s="29"/>
    </row>
    <row r="120" spans="1:27" ht="15.75" x14ac:dyDescent="0.25">
      <c r="A120" s="29"/>
      <c r="B120" s="29"/>
      <c r="C120" s="29"/>
      <c r="D120" s="29"/>
      <c r="E120" s="29"/>
      <c r="F120" s="29"/>
      <c r="G120" s="29"/>
      <c r="H120" s="29"/>
      <c r="I120" s="29"/>
      <c r="J120" s="30"/>
      <c r="K120" s="29"/>
      <c r="L120" s="29"/>
      <c r="M120" s="29"/>
      <c r="N120" s="29"/>
      <c r="O120" s="29"/>
      <c r="P120" s="29"/>
      <c r="Q120" s="29"/>
      <c r="R120" s="29"/>
      <c r="S120" s="29"/>
      <c r="T120" s="29"/>
      <c r="U120" s="29"/>
      <c r="V120" s="29"/>
    </row>
    <row r="125" spans="1:27" ht="22.5" x14ac:dyDescent="0.3">
      <c r="A125" s="16" t="s">
        <v>40</v>
      </c>
    </row>
    <row r="126" spans="1:27" ht="22.5" x14ac:dyDescent="0.3">
      <c r="A126" s="2" t="s">
        <v>41</v>
      </c>
    </row>
    <row r="127" spans="1:27" ht="22.5" x14ac:dyDescent="0.3">
      <c r="B127" s="16" t="s">
        <v>148</v>
      </c>
    </row>
    <row r="129" spans="2:22" ht="22.5" x14ac:dyDescent="0.3">
      <c r="D129" s="2" t="s">
        <v>52</v>
      </c>
    </row>
    <row r="131" spans="2:22" ht="22.5" x14ac:dyDescent="0.3">
      <c r="D131" s="2" t="s">
        <v>53</v>
      </c>
    </row>
    <row r="133" spans="2:22" ht="15.75" x14ac:dyDescent="0.25">
      <c r="E133" s="7"/>
      <c r="F133" s="15" t="s">
        <v>97</v>
      </c>
      <c r="I133" s="7"/>
      <c r="J133" s="7"/>
      <c r="K133" s="15" t="s">
        <v>98</v>
      </c>
      <c r="M133" s="7"/>
      <c r="N133" s="7"/>
      <c r="O133" s="7"/>
      <c r="P133" s="15" t="s">
        <v>99</v>
      </c>
      <c r="S133" s="7"/>
      <c r="T133" s="15"/>
      <c r="V133" s="7"/>
    </row>
    <row r="134" spans="2:22" ht="15.75" x14ac:dyDescent="0.25">
      <c r="E134" s="7"/>
      <c r="F134" s="15" t="s">
        <v>142</v>
      </c>
      <c r="I134" s="7"/>
      <c r="J134" s="7"/>
      <c r="K134" s="15" t="s">
        <v>144</v>
      </c>
      <c r="M134" s="7"/>
      <c r="N134" s="7"/>
      <c r="O134" s="7"/>
      <c r="P134" s="15" t="s">
        <v>146</v>
      </c>
      <c r="S134" s="7"/>
      <c r="T134" s="15"/>
      <c r="V134" s="7"/>
    </row>
    <row r="135" spans="2:22" x14ac:dyDescent="0.2">
      <c r="F135" s="78" t="s">
        <v>143</v>
      </c>
      <c r="K135" s="78" t="s">
        <v>145</v>
      </c>
      <c r="P135" s="78" t="s">
        <v>147</v>
      </c>
      <c r="T135" s="11"/>
    </row>
    <row r="136" spans="2:22" ht="23.25" x14ac:dyDescent="0.35">
      <c r="B136" s="79" t="s">
        <v>54</v>
      </c>
      <c r="C136" s="17"/>
      <c r="D136" s="17"/>
      <c r="E136" s="103">
        <f>V10</f>
        <v>3398</v>
      </c>
      <c r="F136" s="102"/>
      <c r="G136" s="102"/>
      <c r="H136" s="17"/>
      <c r="I136" s="79"/>
      <c r="J136" s="103">
        <f>V47</f>
        <v>3256</v>
      </c>
      <c r="K136" s="102"/>
      <c r="L136" s="102"/>
      <c r="M136" s="79"/>
      <c r="N136" s="79"/>
      <c r="O136" s="103">
        <f>V90</f>
        <v>2343</v>
      </c>
      <c r="P136" s="102"/>
      <c r="Q136" s="17"/>
      <c r="R136" s="17"/>
      <c r="S136" s="103"/>
      <c r="T136" s="102"/>
      <c r="U136" s="102"/>
      <c r="V136" s="15"/>
    </row>
    <row r="137" spans="2:22" ht="23.25" x14ac:dyDescent="0.35">
      <c r="B137" s="17"/>
      <c r="C137" s="17"/>
      <c r="D137" s="17"/>
      <c r="E137" s="17"/>
      <c r="F137" s="17"/>
      <c r="G137" s="17"/>
      <c r="H137" s="17"/>
      <c r="I137" s="17"/>
      <c r="J137" s="17"/>
      <c r="K137" s="17"/>
      <c r="L137" s="17"/>
      <c r="M137" s="17"/>
      <c r="N137" s="17"/>
      <c r="O137" s="17"/>
      <c r="P137" s="17"/>
      <c r="Q137" s="17"/>
      <c r="R137" s="17"/>
      <c r="S137" s="17"/>
      <c r="T137" s="17"/>
      <c r="U137" s="17"/>
    </row>
    <row r="138" spans="2:22" ht="23.25" x14ac:dyDescent="0.35">
      <c r="B138" s="17"/>
      <c r="C138" s="17"/>
      <c r="D138" s="17"/>
      <c r="E138" s="100">
        <f>E136/1</f>
        <v>3398</v>
      </c>
      <c r="F138" s="101"/>
      <c r="G138" s="101"/>
      <c r="H138" s="17"/>
      <c r="I138" s="41"/>
      <c r="J138" s="100">
        <f>J136/1</f>
        <v>3256</v>
      </c>
      <c r="K138" s="101"/>
      <c r="L138" s="101"/>
      <c r="M138" s="41"/>
      <c r="N138" s="41"/>
      <c r="O138" s="104">
        <f>O136/1</f>
        <v>2343</v>
      </c>
      <c r="P138" s="104"/>
      <c r="Q138" s="17"/>
      <c r="R138" s="17"/>
      <c r="S138" s="97"/>
      <c r="T138" s="98"/>
      <c r="U138" s="98"/>
      <c r="V138" s="22"/>
    </row>
    <row r="139" spans="2:22" ht="23.25" x14ac:dyDescent="0.35">
      <c r="B139" s="17"/>
      <c r="C139" s="17"/>
      <c r="D139" s="17"/>
      <c r="E139" s="100">
        <f>E136/2</f>
        <v>1699</v>
      </c>
      <c r="F139" s="101"/>
      <c r="G139" s="101"/>
      <c r="H139" s="17"/>
      <c r="I139" s="41"/>
      <c r="J139" s="100">
        <f>J136/2</f>
        <v>1628</v>
      </c>
      <c r="K139" s="101"/>
      <c r="L139" s="101"/>
      <c r="M139" s="41"/>
      <c r="N139" s="41"/>
      <c r="O139" s="100">
        <f>O136/2</f>
        <v>1171.5</v>
      </c>
      <c r="P139" s="101"/>
      <c r="Q139" s="17"/>
      <c r="R139" s="17"/>
      <c r="S139" s="97"/>
      <c r="T139" s="98"/>
      <c r="U139" s="98"/>
      <c r="V139" s="22"/>
    </row>
    <row r="140" spans="2:22" ht="23.25" x14ac:dyDescent="0.35">
      <c r="B140" s="17"/>
      <c r="C140" s="17"/>
      <c r="D140" s="17"/>
      <c r="E140" s="100">
        <f>E136/3</f>
        <v>1132.6666666666667</v>
      </c>
      <c r="F140" s="101"/>
      <c r="G140" s="101"/>
      <c r="H140" s="17"/>
      <c r="I140" s="41"/>
      <c r="J140" s="100">
        <f>J136/3</f>
        <v>1085.3333333333333</v>
      </c>
      <c r="K140" s="101"/>
      <c r="L140" s="101"/>
      <c r="M140" s="41"/>
      <c r="N140" s="41"/>
      <c r="O140" s="97">
        <f>O136/3</f>
        <v>781</v>
      </c>
      <c r="P140" s="99"/>
      <c r="Q140" s="17"/>
      <c r="R140" s="17"/>
      <c r="S140" s="97"/>
      <c r="T140" s="98"/>
      <c r="U140" s="98"/>
      <c r="V140" s="22"/>
    </row>
    <row r="141" spans="2:22" ht="23.25" x14ac:dyDescent="0.35">
      <c r="B141" s="17"/>
      <c r="C141" s="17"/>
      <c r="D141" s="17"/>
      <c r="E141" s="100">
        <f>E136/4</f>
        <v>849.5</v>
      </c>
      <c r="F141" s="101"/>
      <c r="G141" s="101"/>
      <c r="H141" s="17"/>
      <c r="I141" s="41"/>
      <c r="J141" s="97">
        <f>J136/4</f>
        <v>814</v>
      </c>
      <c r="K141" s="99"/>
      <c r="L141" s="99"/>
      <c r="M141" s="41"/>
      <c r="N141" s="41"/>
      <c r="O141" s="97">
        <f>O136/4</f>
        <v>585.75</v>
      </c>
      <c r="P141" s="99"/>
      <c r="Q141" s="17"/>
      <c r="R141" s="17"/>
      <c r="S141" s="97"/>
      <c r="T141" s="98"/>
      <c r="U141" s="98"/>
      <c r="V141" s="22"/>
    </row>
    <row r="142" spans="2:22" ht="23.25" x14ac:dyDescent="0.35">
      <c r="B142" s="17"/>
      <c r="C142" s="17"/>
      <c r="D142" s="17"/>
      <c r="E142" s="97">
        <f>E136/5</f>
        <v>679.6</v>
      </c>
      <c r="F142" s="99"/>
      <c r="G142" s="99"/>
      <c r="H142" s="17"/>
      <c r="I142" s="41"/>
      <c r="J142" s="97">
        <f>J136/5</f>
        <v>651.20000000000005</v>
      </c>
      <c r="K142" s="99"/>
      <c r="L142" s="99"/>
      <c r="M142" s="41"/>
      <c r="N142" s="41"/>
      <c r="O142" s="97">
        <f>O136/5</f>
        <v>468.6</v>
      </c>
      <c r="P142" s="98"/>
      <c r="Q142" s="17"/>
      <c r="R142" s="17"/>
      <c r="S142" s="97"/>
      <c r="T142" s="98"/>
      <c r="U142" s="98"/>
      <c r="V142" s="22"/>
    </row>
    <row r="143" spans="2:22" ht="23.25" x14ac:dyDescent="0.35">
      <c r="B143" s="17"/>
      <c r="C143" s="17"/>
      <c r="D143" s="17"/>
      <c r="E143" s="97">
        <f>E136/6</f>
        <v>566.33333333333337</v>
      </c>
      <c r="F143" s="98"/>
      <c r="G143" s="98"/>
      <c r="H143" s="17"/>
      <c r="I143" s="41"/>
      <c r="J143" s="97">
        <f>J136/6</f>
        <v>542.66666666666663</v>
      </c>
      <c r="K143" s="98"/>
      <c r="L143" s="98"/>
      <c r="M143" s="41"/>
      <c r="N143" s="41"/>
      <c r="O143" s="97">
        <f>O136/6</f>
        <v>390.5</v>
      </c>
      <c r="P143" s="98"/>
      <c r="Q143" s="17"/>
      <c r="R143" s="17"/>
      <c r="S143" s="97"/>
      <c r="T143" s="98"/>
      <c r="U143" s="98"/>
      <c r="V143" s="22"/>
    </row>
    <row r="144" spans="2:22" ht="23.25" x14ac:dyDescent="0.35">
      <c r="B144" s="17"/>
      <c r="C144" s="17"/>
      <c r="D144" s="17"/>
      <c r="E144" s="97">
        <f>E136/7</f>
        <v>485.42857142857144</v>
      </c>
      <c r="F144" s="98"/>
      <c r="G144" s="98"/>
      <c r="H144" s="17"/>
      <c r="I144" s="41"/>
      <c r="J144" s="97">
        <f>J136/7</f>
        <v>465.14285714285717</v>
      </c>
      <c r="K144" s="98"/>
      <c r="L144" s="98"/>
      <c r="M144" s="41"/>
      <c r="N144" s="41"/>
      <c r="O144" s="97">
        <f>O136/7</f>
        <v>334.71428571428572</v>
      </c>
      <c r="P144" s="98"/>
      <c r="Q144" s="17"/>
      <c r="R144" s="17"/>
      <c r="S144" s="97"/>
      <c r="T144" s="98"/>
      <c r="U144" s="98"/>
      <c r="V144" s="11"/>
    </row>
    <row r="145" spans="2:21" ht="23.25" x14ac:dyDescent="0.35">
      <c r="B145" s="17"/>
      <c r="C145" s="17"/>
      <c r="D145" s="17"/>
      <c r="E145" s="17"/>
      <c r="F145" s="17"/>
      <c r="G145" s="17"/>
      <c r="H145" s="17"/>
      <c r="I145" s="17"/>
      <c r="J145" s="17"/>
      <c r="K145" s="17"/>
      <c r="L145" s="17"/>
      <c r="M145" s="17"/>
      <c r="N145" s="17"/>
      <c r="O145" s="17"/>
      <c r="P145" s="17"/>
      <c r="Q145" s="17"/>
      <c r="R145" s="17"/>
      <c r="S145" s="17"/>
      <c r="T145" s="17"/>
      <c r="U145" s="17"/>
    </row>
    <row r="146" spans="2:21" ht="23.25" x14ac:dyDescent="0.35">
      <c r="B146" s="17" t="s">
        <v>149</v>
      </c>
      <c r="C146" s="17"/>
      <c r="D146" s="17"/>
      <c r="E146" s="17"/>
      <c r="F146" s="17"/>
      <c r="G146" s="17"/>
      <c r="H146" s="17"/>
      <c r="I146" s="17"/>
      <c r="J146" s="17"/>
      <c r="K146" s="17"/>
      <c r="L146" s="17"/>
      <c r="M146" s="17"/>
      <c r="N146" s="17"/>
      <c r="O146" s="17"/>
      <c r="P146" s="17"/>
      <c r="Q146" s="17"/>
      <c r="R146" s="17"/>
      <c r="S146" s="17"/>
      <c r="T146" s="17"/>
      <c r="U146" s="17"/>
    </row>
    <row r="147" spans="2:21" ht="23.25" x14ac:dyDescent="0.35">
      <c r="B147" s="17" t="s">
        <v>55</v>
      </c>
      <c r="C147" s="17"/>
      <c r="D147" s="17"/>
      <c r="E147" s="17"/>
      <c r="F147" s="17"/>
      <c r="G147" s="17"/>
      <c r="H147" s="17" t="s">
        <v>159</v>
      </c>
      <c r="I147" s="17"/>
      <c r="J147" s="17"/>
      <c r="K147" s="17"/>
      <c r="L147" s="17"/>
      <c r="M147" s="17"/>
      <c r="N147" s="17"/>
      <c r="O147" s="17"/>
      <c r="P147" s="17"/>
      <c r="Q147" s="17"/>
      <c r="R147" s="17"/>
      <c r="S147" s="17"/>
      <c r="T147" s="17">
        <v>3</v>
      </c>
      <c r="U147" s="17"/>
    </row>
    <row r="148" spans="2:21" ht="23.25" x14ac:dyDescent="0.35">
      <c r="B148" s="17"/>
      <c r="C148" s="17"/>
      <c r="D148" s="17"/>
      <c r="E148" s="17"/>
      <c r="F148" s="17"/>
      <c r="G148" s="17"/>
      <c r="H148" s="17" t="s">
        <v>160</v>
      </c>
      <c r="I148" s="17"/>
      <c r="J148" s="17"/>
      <c r="K148" s="17"/>
      <c r="L148" s="17"/>
      <c r="M148" s="17"/>
      <c r="N148" s="17"/>
      <c r="O148" s="17"/>
      <c r="P148" s="17"/>
      <c r="Q148" s="17"/>
      <c r="R148" s="17"/>
      <c r="S148" s="17"/>
      <c r="T148" s="17">
        <v>2</v>
      </c>
      <c r="U148" s="17"/>
    </row>
    <row r="149" spans="2:21" s="17" customFormat="1" ht="20.25" customHeight="1" x14ac:dyDescent="0.35"/>
    <row r="151" spans="2:21" ht="23.25" x14ac:dyDescent="0.35">
      <c r="R151" s="20" t="s">
        <v>100</v>
      </c>
      <c r="T151" s="17">
        <v>5</v>
      </c>
    </row>
  </sheetData>
  <sortState xmlns:xlrd2="http://schemas.microsoft.com/office/spreadsheetml/2017/richdata2" ref="A54:X69">
    <sortCondition descending="1" ref="X54:X69"/>
  </sortState>
  <mergeCells count="35">
    <mergeCell ref="AC10:AD10"/>
    <mergeCell ref="AC46:AD46"/>
    <mergeCell ref="AC89:AD89"/>
    <mergeCell ref="E136:G136"/>
    <mergeCell ref="J136:L136"/>
    <mergeCell ref="O136:P136"/>
    <mergeCell ref="S136:U136"/>
    <mergeCell ref="E138:G138"/>
    <mergeCell ref="J138:L138"/>
    <mergeCell ref="O138:P138"/>
    <mergeCell ref="S138:U138"/>
    <mergeCell ref="E139:G139"/>
    <mergeCell ref="J139:L139"/>
    <mergeCell ref="O139:P139"/>
    <mergeCell ref="S139:U139"/>
    <mergeCell ref="E140:G140"/>
    <mergeCell ref="J140:L140"/>
    <mergeCell ref="O140:P140"/>
    <mergeCell ref="S140:U140"/>
    <mergeCell ref="E141:G141"/>
    <mergeCell ref="J141:L141"/>
    <mergeCell ref="O141:P141"/>
    <mergeCell ref="S141:U141"/>
    <mergeCell ref="E144:G144"/>
    <mergeCell ref="J144:L144"/>
    <mergeCell ref="O144:P144"/>
    <mergeCell ref="S144:U144"/>
    <mergeCell ref="E142:G142"/>
    <mergeCell ref="J142:L142"/>
    <mergeCell ref="O142:P142"/>
    <mergeCell ref="S142:U142"/>
    <mergeCell ref="E143:G143"/>
    <mergeCell ref="J143:L143"/>
    <mergeCell ref="O143:P143"/>
    <mergeCell ref="S143:U143"/>
  </mergeCells>
  <printOptions horizontalCentered="1" gridLines="1"/>
  <pageMargins left="0" right="0" top="0.98425196850393704" bottom="0.98425196850393704" header="0.51181102362204722" footer="0.51181102362204722"/>
  <pageSetup paperSize="9" scale="61" orientation="landscape" horizontalDpi="240" verticalDpi="144" r:id="rId1"/>
  <headerFooter alignWithMargins="0">
    <oddHeader>&amp;C&amp;"Times New Roman,Grassetto"&amp;12RISULTATO DELLO SCRUTINIO RELATIVO AI CANDIDATI</oddHeader>
    <oddFooter>Pagina &amp;P</oddFooter>
  </headerFooter>
  <rowBreaks count="4" manualBreakCount="4">
    <brk id="35" max="28" man="1"/>
    <brk id="76" max="28" man="1"/>
    <brk id="119" max="28" man="1"/>
    <brk id="12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3</vt:i4>
      </vt:variant>
    </vt:vector>
  </HeadingPairs>
  <TitlesOfParts>
    <vt:vector size="6" baseType="lpstr">
      <vt:lpstr>3 Liste</vt:lpstr>
      <vt:lpstr>Preferenze</vt:lpstr>
      <vt:lpstr>Preferenze ORD.</vt:lpstr>
      <vt:lpstr>'3 Liste'!Area_stampa</vt:lpstr>
      <vt:lpstr>Preferenze!Area_stampa</vt:lpstr>
      <vt:lpstr>'Preferenze ORD.'!Area_stampa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Fresilli</dc:creator>
  <cp:lastModifiedBy>Fresilli</cp:lastModifiedBy>
  <cp:lastPrinted>2015-06-01T13:26:32Z</cp:lastPrinted>
  <dcterms:created xsi:type="dcterms:W3CDTF">2001-04-09T07:06:21Z</dcterms:created>
  <dcterms:modified xsi:type="dcterms:W3CDTF">2020-09-04T10:34:37Z</dcterms:modified>
</cp:coreProperties>
</file>